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Смета ДиР 2018 ПРАВЛ" sheetId="9" r:id="rId1"/>
  </sheets>
  <definedNames>
    <definedName name="_xlnm.Print_Area" localSheetId="0">'Смета ДиР 2018 ПРАВЛ'!$A$1:$G$163</definedName>
  </definedNames>
  <calcPr calcId="145621"/>
</workbook>
</file>

<file path=xl/calcChain.xml><?xml version="1.0" encoding="utf-8"?>
<calcChain xmlns="http://schemas.openxmlformats.org/spreadsheetml/2006/main">
  <c r="F143" i="9" l="1"/>
  <c r="G109" i="9"/>
  <c r="F161" i="9" l="1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E146" i="9"/>
  <c r="G146" i="9" s="1"/>
  <c r="G145" i="9"/>
  <c r="E145" i="9"/>
  <c r="E144" i="9"/>
  <c r="G144" i="9" s="1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E128" i="9"/>
  <c r="G128" i="9" s="1"/>
  <c r="G127" i="9"/>
  <c r="G126" i="9"/>
  <c r="E125" i="9"/>
  <c r="G123" i="9"/>
  <c r="G121" i="9"/>
  <c r="G119" i="9"/>
  <c r="G117" i="9"/>
  <c r="G115" i="9"/>
  <c r="G113" i="9"/>
  <c r="F111" i="9"/>
  <c r="G111" i="9" s="1"/>
  <c r="E111" i="9"/>
  <c r="G110" i="9"/>
  <c r="G108" i="9"/>
  <c r="G106" i="9"/>
  <c r="F104" i="9"/>
  <c r="G103" i="9"/>
  <c r="G102" i="9"/>
  <c r="G101" i="9"/>
  <c r="G100" i="9"/>
  <c r="G99" i="9"/>
  <c r="G98" i="9"/>
  <c r="G97" i="9"/>
  <c r="E96" i="9"/>
  <c r="G96" i="9" s="1"/>
  <c r="E95" i="9"/>
  <c r="G95" i="9" s="1"/>
  <c r="G94" i="9"/>
  <c r="G93" i="9"/>
  <c r="G92" i="9"/>
  <c r="G91" i="9"/>
  <c r="G90" i="9"/>
  <c r="G89" i="9"/>
  <c r="G88" i="9"/>
  <c r="G87" i="9"/>
  <c r="G86" i="9"/>
  <c r="G85" i="9"/>
  <c r="E84" i="9"/>
  <c r="G84" i="9" s="1"/>
  <c r="G82" i="9"/>
  <c r="G80" i="9"/>
  <c r="G78" i="9"/>
  <c r="G76" i="9"/>
  <c r="F72" i="9"/>
  <c r="G71" i="9"/>
  <c r="C70" i="9"/>
  <c r="E70" i="9" s="1"/>
  <c r="G68" i="9"/>
  <c r="G66" i="9"/>
  <c r="G64" i="9"/>
  <c r="G62" i="9"/>
  <c r="G60" i="9"/>
  <c r="G58" i="9"/>
  <c r="G56" i="9"/>
  <c r="E55" i="9"/>
  <c r="G55" i="9" s="1"/>
  <c r="F53" i="9"/>
  <c r="G53" i="9" s="1"/>
  <c r="G51" i="9"/>
  <c r="F49" i="9"/>
  <c r="E49" i="9"/>
  <c r="G47" i="9"/>
  <c r="G45" i="9"/>
  <c r="G43" i="9"/>
  <c r="F41" i="9"/>
  <c r="G41" i="9" s="1"/>
  <c r="E41" i="9"/>
  <c r="G39" i="9"/>
  <c r="G37" i="9"/>
  <c r="G35" i="9"/>
  <c r="F33" i="9"/>
  <c r="G32" i="9"/>
  <c r="G30" i="9"/>
  <c r="G28" i="9"/>
  <c r="G26" i="9"/>
  <c r="G24" i="9"/>
  <c r="G22" i="9"/>
  <c r="G20" i="9"/>
  <c r="G18" i="9"/>
  <c r="G16" i="9"/>
  <c r="G14" i="9"/>
  <c r="E13" i="9"/>
  <c r="G13" i="9" s="1"/>
  <c r="F10" i="9"/>
  <c r="E6" i="9"/>
  <c r="E10" i="9" l="1"/>
  <c r="G49" i="9"/>
  <c r="F73" i="9"/>
  <c r="E72" i="9"/>
  <c r="G72" i="9" s="1"/>
  <c r="E161" i="9"/>
  <c r="F162" i="9"/>
  <c r="G161" i="9"/>
  <c r="E33" i="9"/>
  <c r="G33" i="9" s="1"/>
  <c r="E104" i="9"/>
  <c r="G104" i="9" s="1"/>
  <c r="G125" i="9"/>
  <c r="E162" i="9" l="1"/>
  <c r="E73" i="9"/>
  <c r="E163" i="9" s="1"/>
  <c r="G162" i="9"/>
  <c r="F163" i="9"/>
  <c r="G73" i="9" l="1"/>
</calcChain>
</file>

<file path=xl/sharedStrings.xml><?xml version="1.0" encoding="utf-8"?>
<sst xmlns="http://schemas.openxmlformats.org/spreadsheetml/2006/main" count="441" uniqueCount="149">
  <si>
    <t>Наименование работ, услуг и обязательств</t>
  </si>
  <si>
    <t>Единица измерения</t>
  </si>
  <si>
    <t xml:space="preserve">Показатели </t>
  </si>
  <si>
    <t>Объем работ, услуг и обязательств (периодичность)</t>
  </si>
  <si>
    <t>Тариф в рублях (период расчета)</t>
  </si>
  <si>
    <t>Сумма в рублях</t>
  </si>
  <si>
    <t>рублей</t>
  </si>
  <si>
    <t>-</t>
  </si>
  <si>
    <t>На специальном счете ФКР 114/7</t>
  </si>
  <si>
    <t>На специальном счете ФКР 114/14</t>
  </si>
  <si>
    <t>На специальном счете ФКР 114/15</t>
  </si>
  <si>
    <t>Итого</t>
  </si>
  <si>
    <t>ДОХОДЫ</t>
  </si>
  <si>
    <t xml:space="preserve">от собственников помещений многоквартирных домов </t>
  </si>
  <si>
    <t>кв.м</t>
  </si>
  <si>
    <t>Коммунальные ресурсы на СОИ, д. 114/7</t>
  </si>
  <si>
    <t>кв.м.</t>
  </si>
  <si>
    <t>Коммунальные ресурсы на СОИ, д. 114/14</t>
  </si>
  <si>
    <t>Коммунальные ресурсы на СОИ, д. 114/15</t>
  </si>
  <si>
    <t>куб.м</t>
  </si>
  <si>
    <t>23,59 (6 месяцев)</t>
  </si>
  <si>
    <t>Гкал</t>
  </si>
  <si>
    <t>1605,26 (6 месяцев)</t>
  </si>
  <si>
    <t>Отопление</t>
  </si>
  <si>
    <t>Холодное водоснабжение</t>
  </si>
  <si>
    <t>Водоотведение холодной и горячей воды</t>
  </si>
  <si>
    <t>14,10 (6 месяцев)</t>
  </si>
  <si>
    <t>Электроэнергия</t>
  </si>
  <si>
    <t>кВт/ч</t>
  </si>
  <si>
    <t>3,53 (6 месяцев)</t>
  </si>
  <si>
    <t xml:space="preserve">Итого </t>
  </si>
  <si>
    <t>от ЖСК "Дом"</t>
  </si>
  <si>
    <t>от ООО УК "СтройТехника"</t>
  </si>
  <si>
    <t>от использования общего имущества</t>
  </si>
  <si>
    <t>Аренда встроенных нежилых помещений</t>
  </si>
  <si>
    <t>Ремонт и содержание общего имущества арендаторами, в т.ч. коммунальные ресурсы на СОИ</t>
  </si>
  <si>
    <t>Отопление (арендаторы)</t>
  </si>
  <si>
    <t>Электроэнергия (арендаторы и киоски)</t>
  </si>
  <si>
    <t>Прочие доходы (размещение рекламы в лифте, размещение рекламы на фасадах, установка штендеров,  размещение телекоммуникационного оборудования, использование контейнерной площадки, пени, штрафы за неисполнение обязательств и пр.)</t>
  </si>
  <si>
    <t>Всего доходов</t>
  </si>
  <si>
    <t>РАСХОДЫ</t>
  </si>
  <si>
    <t>на обслуживание котельной</t>
  </si>
  <si>
    <t>Природный газ для технологических нужд</t>
  </si>
  <si>
    <t>тыс.куб.м</t>
  </si>
  <si>
    <t>Электроэнергия для технологических нужд</t>
  </si>
  <si>
    <t>Холодная вода для технологических нужд</t>
  </si>
  <si>
    <t>Холодная вода для приготовления горячей воды</t>
  </si>
  <si>
    <t>ежемесячно</t>
  </si>
  <si>
    <t xml:space="preserve">в течение года </t>
  </si>
  <si>
    <t>Страхование котельной</t>
  </si>
  <si>
    <t>1 раз в год</t>
  </si>
  <si>
    <t>Расчет норм удельного расхода топлива</t>
  </si>
  <si>
    <t>Проведение расчетов технологических потерь тепловой энергии при ее передаче по сетям</t>
  </si>
  <si>
    <t>Проведение экспертизы промышленной безопасности</t>
  </si>
  <si>
    <t>Соль таблетированная, реагенты</t>
  </si>
  <si>
    <t>Подключение к системе ЕИАС с получением ЭЦП</t>
  </si>
  <si>
    <t>Оплата труда производственных рабочих с начислениями</t>
  </si>
  <si>
    <t>Проверка исправности дымоотводящей системы котельной</t>
  </si>
  <si>
    <t>Чистка теплообменников с разборкой</t>
  </si>
  <si>
    <t>Техническое обслуживание узла учета тепловой энергии</t>
  </si>
  <si>
    <t>на обслуживание повысительной насосной станции</t>
  </si>
  <si>
    <t>Электроэнергия для обеспечения работы ПНС</t>
  </si>
  <si>
    <t>Техническое обслуживание ПНС</t>
  </si>
  <si>
    <t>Покраска рам, решеток, труб холодной воды</t>
  </si>
  <si>
    <t>на обслуживание жилого фонда</t>
  </si>
  <si>
    <t>Расчеты за поставку холодной воды для населения</t>
  </si>
  <si>
    <t>Расчеты за водоотведение для населения</t>
  </si>
  <si>
    <t>Расчеты за поставку электроэнергии для населения</t>
  </si>
  <si>
    <t>Техническое обслуживание лифтов</t>
  </si>
  <si>
    <t>Техническое освидетельствование лифтов</t>
  </si>
  <si>
    <t>Страхование лифтов</t>
  </si>
  <si>
    <t>Техническое обслуживание домофонов</t>
  </si>
  <si>
    <t xml:space="preserve">Проведение испытания силовой и осветительной нагрузки электросетей </t>
  </si>
  <si>
    <t>Проверка и чистка вентиляционных каналов</t>
  </si>
  <si>
    <t>2 раза в год</t>
  </si>
  <si>
    <t xml:space="preserve">Обеспечение учета и работоспособности первичных средств пожаротушения </t>
  </si>
  <si>
    <t>Техническое обслуживание охранно-пожарной сигнализации и услуги охраны</t>
  </si>
  <si>
    <t>Техническое обслуживание и ремонт внутридомового газового оборудования</t>
  </si>
  <si>
    <t>Организация и проведение субботников, праздников двора, генеральная уборка ко «Дню города», посадка и уход за зелеными насаждениями и т.п.</t>
  </si>
  <si>
    <t>Канцелярские товары</t>
  </si>
  <si>
    <t>Услуги телефонной связи</t>
  </si>
  <si>
    <t>Почтовые расходы</t>
  </si>
  <si>
    <t>Информационно-правовое обслуживание (КонсультантПлюс)</t>
  </si>
  <si>
    <t>Аюдар Пресс (журнал по ЖКХ)</t>
  </si>
  <si>
    <t>Компенсация за использование личного автотранспорта, аренда автотранспорта</t>
  </si>
  <si>
    <t>Услуги банка (ведение счета, операционные расходы)</t>
  </si>
  <si>
    <t>Единый налог</t>
  </si>
  <si>
    <t>Договоры гражданско-правового характера, связанные с обслуживанием общего имущества нештатными работниками либо сторонними организациями (паспортное обслуживание, консультирование, обслуживание оргтехники и системы видеонаблюдения и пр.)</t>
  </si>
  <si>
    <t>Вознаграждение членов правления</t>
  </si>
  <si>
    <t>Оплата труда работников товарищества с начислениями</t>
  </si>
  <si>
    <t>Всего расходов</t>
  </si>
  <si>
    <t>Дефицит (профицит) сметы (доходы-расходы)</t>
  </si>
  <si>
    <t>квартир</t>
  </si>
  <si>
    <t>Аренда земельного участка ( ООО "АгротехГарант")</t>
  </si>
  <si>
    <t>Горячее водоснабжение (двухкомпонентный тариф)</t>
  </si>
  <si>
    <t>Замена контрольно-измерительных приборов (манометры, термометры, напоромеры).</t>
  </si>
  <si>
    <t>Проведение энргоаудита с разработкой программы энергосбережения и повышения энергетической эффективности</t>
  </si>
  <si>
    <t>Установка частотного преобразователя на сетевых насосах системы теплоснабжения для экономии энергоресурсов</t>
  </si>
  <si>
    <t>Приобретение и замена газовой горелки на котле №1 для экономии расхода газа</t>
  </si>
  <si>
    <t>Текущий ремонт котельной (замена запорной арматуры, приобретение запаса инструментов,проверка состояния фильтрующих картриджей на ХВ и пр.)</t>
  </si>
  <si>
    <t>1621,58 (6 месяцев)</t>
  </si>
  <si>
    <t xml:space="preserve">Техническое обслуживание узлов учета тепловой энергии </t>
  </si>
  <si>
    <t>Работы по герметизации межпанельных швов</t>
  </si>
  <si>
    <t>23,59(6 месяцев)</t>
  </si>
  <si>
    <t>21,27 (6 месяцев)</t>
  </si>
  <si>
    <t>22,09 (6 месяцев)</t>
  </si>
  <si>
    <t>24,41 (6 месяцев)</t>
  </si>
  <si>
    <t>14,66 (6 месяцев)</t>
  </si>
  <si>
    <t>14,66  (6 месяцев)</t>
  </si>
  <si>
    <t>3,68 (6 месяцев)</t>
  </si>
  <si>
    <t xml:space="preserve">Остаток средств на счетах товарищества на начало 2018 года </t>
  </si>
  <si>
    <t>3 раза в год</t>
  </si>
  <si>
    <t>Пуско-наладочные работы котлов с составлением режимных карт</t>
  </si>
  <si>
    <t>1 раз в три года</t>
  </si>
  <si>
    <t>1 раз в 6 лет</t>
  </si>
  <si>
    <t>Покраска скамеек, оборудования детских площадок, дверей, ограждений, бордюрного камня, контейнеров для сбора ТБО и пр.</t>
  </si>
  <si>
    <t>Очистка дворов от снега с использованием спецтехники</t>
  </si>
  <si>
    <t>по необходимости</t>
  </si>
  <si>
    <t>Поверка контрольно-вычислительных приборов</t>
  </si>
  <si>
    <t>1 раз в 5 лет</t>
  </si>
  <si>
    <t>Поверка общедомовых приборов учета холодного водоснабжения</t>
  </si>
  <si>
    <t>26,9 (6 месяцев)</t>
  </si>
  <si>
    <t>27,08 (6 месяцев)</t>
  </si>
  <si>
    <t>5632,16 (6 месяцев)</t>
  </si>
  <si>
    <t>5834,92 (6 месяцев)</t>
  </si>
  <si>
    <t>Электроэнергия для содержания мест общего пользования</t>
  </si>
  <si>
    <t>Техническое обслуживание котельной; ТО КИПиА</t>
  </si>
  <si>
    <t>Остаток средств на начало года (на основном расчетном счете и в кассе ТСЖ)</t>
  </si>
  <si>
    <t>Ремонт плиточного покрытия в местах общего пользования МКД №№ 114/7, 114/14, 114/15</t>
  </si>
  <si>
    <t>от прочих потребителей коммунальных ресурсов</t>
  </si>
  <si>
    <t>280,00 (6 месяцев)</t>
  </si>
  <si>
    <t xml:space="preserve">Ремонт и содержание жилья (обслуживание лифтов, домофона,  и пр.)    </t>
  </si>
  <si>
    <t>Приобретение инструмента, материалов (расходных материалов), инвентаря, в том числе ГСМ, краски, пр. для уборки и благоустройства территории, помещений, эл. материалы для освещения МОП и прилегающей территории, песок, реагенты, дезинсекция и дезинфекция прочие материалы для работ по обслуживанию общедомового имущества и прилегающей территории</t>
  </si>
  <si>
    <t>700,00 (6 месяцев)</t>
  </si>
  <si>
    <t>Обновление (актуализация) программного обеспечения, техническое обслуживание ККМ, подключение к ЕИАС, получение ЭЦП</t>
  </si>
  <si>
    <t>Прочие (в том числе непредвиденные расходы, аварийный фонд, неоплаты, потери)</t>
  </si>
  <si>
    <t>Повышение квалификации, обучение и получение обязательных квалификационных знаний, навыков работниками ТСЖ (охрана труда, пожарная безопасность, тепло-энергоустановки, газовое хозяйство, организация закупок, изменения действующего законодательства, новое в сфере ЖКХ и пр.).</t>
  </si>
  <si>
    <t>Приобретение и поддержание исправного состояния оргтехники ТСЖ, в том числе корректной работы сетевого оборудования, замена расходных материалов, контроль технического обслуживания и т.п.</t>
  </si>
  <si>
    <t>Оборудование подъездов в МКД пандусами для маломобильных групп населения.</t>
  </si>
  <si>
    <t>май-июнь</t>
  </si>
  <si>
    <t>Обращение с ТКО</t>
  </si>
  <si>
    <t>Обращение с ТКО, кроме крупногабаритных</t>
  </si>
  <si>
    <t>Обращение с ТКО (крупногабаритные отходы)</t>
  </si>
  <si>
    <t>Установка элементов детской площадки  во дворе домов 114/14 и 114/15, предварительно демонтированных во дворе дома  114/7</t>
  </si>
  <si>
    <t>Ремонт подъездов (включая замену плитки на первых этажах) в МКД №№114/15, 114/14 по ул. Ломоносова с приобретением материалов</t>
  </si>
  <si>
    <t>Замена деревянных окон на пластиковые в местах общего пользования, а так же на технических этажах в МКД №№114/15, 114/14 и в офисе ТСЖ с приобретением материалов</t>
  </si>
  <si>
    <t>Отчет об исполнении СМЕТЫ</t>
  </si>
  <si>
    <t>Процент исполнения</t>
  </si>
  <si>
    <t xml:space="preserve"> доходов и расходов ТСЖ ЖК "Ломоносовский" за 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</si>
</sst>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_-* #,##0\ _р_._-;\-* #,##0\ _р_._-;_-* &quot;-&quot;\ _р_._-;_-@_-"/>
    <numFmt numFmtId="165" formatCode="_-* #,##0.00\ _р_._-;\-* #,##0.00\ _р_._-;_-* &quot;-&quot;??\ _р_._-;_-@_-"/>
    <numFmt numFmtId="166" formatCode="#,##0.00&quot;р.&quot;;\-#,##0.00&quot;р.&quot;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\ _$_-;\-* #,##0.00\ _$_-;_-* &quot;-&quot;??\ _$_-;_-@_-"/>
    <numFmt numFmtId="175" formatCode="#\."/>
    <numFmt numFmtId="176" formatCode="#.##0\.00"/>
    <numFmt numFmtId="177" formatCode="#\.00"/>
    <numFmt numFmtId="178" formatCode="\$#\.00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&quot;$&quot;#,##0_);[Red]\(&quot;$&quot;#,##0\)"/>
    <numFmt numFmtId="183" formatCode="\$#,##0\ ;\(\$#,##0\)"/>
    <numFmt numFmtId="184" formatCode="#,##0.000[$р.-419];\-#,##0.000[$р.-419]"/>
    <numFmt numFmtId="185" formatCode="_-* #,##0.0\ _$_-;\-* #,##0.0\ _$_-;_-* &quot;-&quot;??\ _$_-;_-@_-"/>
    <numFmt numFmtId="186" formatCode="_-* #,##0.00[$€-1]_-;\-* #,##0.00[$€-1]_-;_-* &quot;-&quot;??[$€-1]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#,##0.000"/>
    <numFmt numFmtId="206" formatCode="0.000"/>
    <numFmt numFmtId="207" formatCode="_-* #,##0\ _$_-;\-* #,##0\ _$_-;_-* &quot;-&quot;\ _$_-;_-@_-"/>
    <numFmt numFmtId="208" formatCode="#,##0.00_ ;\-#,##0.00\ "/>
    <numFmt numFmtId="209" formatCode="#,##0.0"/>
    <numFmt numFmtId="210" formatCode="%#\.00"/>
    <numFmt numFmtId="211" formatCode="#,##0.00\ &quot;₽&quot;"/>
    <numFmt numFmtId="212" formatCode="#,##0.00\ _₽"/>
  </numFmts>
  <fonts count="1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913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70" fontId="5" fillId="0" borderId="0">
      <alignment vertical="top"/>
    </xf>
    <xf numFmtId="170" fontId="6" fillId="0" borderId="0">
      <alignment vertical="top"/>
    </xf>
    <xf numFmtId="171" fontId="6" fillId="2" borderId="0">
      <alignment vertical="top"/>
    </xf>
    <xf numFmtId="170" fontId="6" fillId="4" borderId="0">
      <alignment vertical="top"/>
    </xf>
    <xf numFmtId="40" fontId="7" fillId="0" borderId="0" applyFont="0" applyFill="0" applyBorder="0" applyAlignment="0" applyProtection="0"/>
    <xf numFmtId="0" fontId="8" fillId="0" borderId="0"/>
    <xf numFmtId="0" fontId="9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2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2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3" fontId="4" fillId="5" borderId="15">
      <alignment wrapText="1"/>
      <protection locked="0"/>
    </xf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3" fillId="0" borderId="0"/>
    <xf numFmtId="0" fontId="3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2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0" fontId="3" fillId="0" borderId="0"/>
    <xf numFmtId="0" fontId="3" fillId="0" borderId="0"/>
    <xf numFmtId="0" fontId="9" fillId="0" borderId="0"/>
    <xf numFmtId="0" fontId="9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2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2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172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1" fillId="0" borderId="0"/>
    <xf numFmtId="0" fontId="9" fillId="0" borderId="0"/>
    <xf numFmtId="174" fontId="11" fillId="0" borderId="0" applyFont="0" applyFill="0" applyBorder="0" applyAlignment="0" applyProtection="0"/>
    <xf numFmtId="175" fontId="12" fillId="0" borderId="19">
      <protection locked="0"/>
    </xf>
    <xf numFmtId="176" fontId="12" fillId="0" borderId="0">
      <protection locked="0"/>
    </xf>
    <xf numFmtId="177" fontId="12" fillId="0" borderId="0">
      <protection locked="0"/>
    </xf>
    <xf numFmtId="176" fontId="12" fillId="0" borderId="0">
      <protection locked="0"/>
    </xf>
    <xf numFmtId="177" fontId="12" fillId="0" borderId="0">
      <protection locked="0"/>
    </xf>
    <xf numFmtId="178" fontId="12" fillId="0" borderId="0">
      <protection locked="0"/>
    </xf>
    <xf numFmtId="175" fontId="13" fillId="0" borderId="0">
      <protection locked="0"/>
    </xf>
    <xf numFmtId="175" fontId="13" fillId="0" borderId="0">
      <protection locked="0"/>
    </xf>
    <xf numFmtId="175" fontId="12" fillId="0" borderId="19">
      <protection locked="0"/>
    </xf>
    <xf numFmtId="0" fontId="14" fillId="6" borderId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179" fontId="18" fillId="0" borderId="20">
      <protection locked="0"/>
    </xf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9" fillId="8" borderId="0" applyNumberFormat="0" applyBorder="0" applyAlignment="0" applyProtection="0"/>
    <xf numFmtId="10" fontId="20" fillId="0" borderId="0" applyNumberFormat="0" applyFill="0" applyBorder="0" applyAlignment="0"/>
    <xf numFmtId="0" fontId="21" fillId="0" borderId="0"/>
    <xf numFmtId="0" fontId="22" fillId="25" borderId="21" applyNumberFormat="0" applyAlignment="0" applyProtection="0"/>
    <xf numFmtId="0" fontId="23" fillId="26" borderId="22" applyNumberFormat="0" applyAlignment="0" applyProtection="0"/>
    <xf numFmtId="0" fontId="24" fillId="0" borderId="7">
      <alignment horizontal="left" vertical="center"/>
    </xf>
    <xf numFmtId="167" fontId="4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/>
    <xf numFmtId="169" fontId="4" fillId="0" borderId="0" applyFont="0" applyFill="0" applyBorder="0" applyAlignment="0" applyProtection="0"/>
    <xf numFmtId="3" fontId="26" fillId="0" borderId="0" applyFont="0" applyFill="0" applyBorder="0" applyAlignment="0" applyProtection="0"/>
    <xf numFmtId="179" fontId="27" fillId="27" borderId="2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ont="0" applyFill="0" applyBorder="0" applyAlignment="0" applyProtection="0">
      <alignment horizontal="right"/>
    </xf>
    <xf numFmtId="168" fontId="11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5" fillId="0" borderId="0" applyFill="0" applyBorder="0" applyProtection="0">
      <alignment vertical="center"/>
    </xf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4" fontId="28" fillId="0" borderId="0">
      <alignment vertical="top"/>
    </xf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25" fillId="0" borderId="23" applyNumberFormat="0" applyFont="0" applyFill="0" applyAlignment="0" applyProtection="0"/>
    <xf numFmtId="0" fontId="29" fillId="0" borderId="0" applyNumberFormat="0" applyFill="0" applyBorder="0" applyAlignment="0" applyProtection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86" fontId="28" fillId="0" borderId="0" applyFont="0" applyFill="0" applyBorder="0" applyAlignment="0" applyProtection="0"/>
    <xf numFmtId="37" fontId="4" fillId="0" borderId="0"/>
    <xf numFmtId="0" fontId="31" fillId="0" borderId="0" applyNumberFormat="0" applyFill="0" applyBorder="0" applyAlignment="0" applyProtection="0"/>
    <xf numFmtId="187" fontId="32" fillId="0" borderId="0" applyFill="0" applyBorder="0" applyAlignment="0" applyProtection="0"/>
    <xf numFmtId="187" fontId="5" fillId="0" borderId="0" applyFill="0" applyBorder="0" applyAlignment="0" applyProtection="0"/>
    <xf numFmtId="187" fontId="33" fillId="0" borderId="0" applyFill="0" applyBorder="0" applyAlignment="0" applyProtection="0"/>
    <xf numFmtId="187" fontId="34" fillId="0" borderId="0" applyFill="0" applyBorder="0" applyAlignment="0" applyProtection="0"/>
    <xf numFmtId="187" fontId="35" fillId="0" borderId="0" applyFill="0" applyBorder="0" applyAlignment="0" applyProtection="0"/>
    <xf numFmtId="187" fontId="36" fillId="0" borderId="0" applyFill="0" applyBorder="0" applyAlignment="0" applyProtection="0"/>
    <xf numFmtId="187" fontId="37" fillId="0" borderId="0" applyFill="0" applyBorder="0" applyAlignment="0" applyProtection="0"/>
    <xf numFmtId="2" fontId="26" fillId="0" borderId="0" applyFont="0" applyFill="0" applyBorder="0" applyAlignment="0" applyProtection="0"/>
    <xf numFmtId="0" fontId="38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Fill="0" applyBorder="0" applyProtection="0">
      <alignment horizontal="left"/>
    </xf>
    <xf numFmtId="0" fontId="41" fillId="9" borderId="0" applyNumberFormat="0" applyBorder="0" applyAlignment="0" applyProtection="0"/>
    <xf numFmtId="170" fontId="42" fillId="4" borderId="7" applyNumberFormat="0" applyFont="0" applyBorder="0" applyAlignment="0" applyProtection="0"/>
    <xf numFmtId="0" fontId="25" fillId="0" borderId="0" applyFont="0" applyFill="0" applyBorder="0" applyAlignment="0" applyProtection="0">
      <alignment horizontal="right"/>
    </xf>
    <xf numFmtId="188" fontId="43" fillId="4" borderId="0" applyNumberFormat="0" applyFont="0" applyAlignment="0"/>
    <xf numFmtId="0" fontId="44" fillId="0" borderId="0" applyProtection="0">
      <alignment horizontal="right"/>
    </xf>
    <xf numFmtId="0" fontId="45" fillId="0" borderId="0">
      <alignment vertical="top"/>
    </xf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2" fontId="49" fillId="28" borderId="0" applyAlignment="0">
      <alignment horizontal="right"/>
      <protection locked="0"/>
    </xf>
    <xf numFmtId="38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0" fontId="51" fillId="0" borderId="0" applyNumberFormat="0" applyFill="0" applyBorder="0" applyAlignment="0" applyProtection="0">
      <alignment vertical="top"/>
      <protection locked="0"/>
    </xf>
    <xf numFmtId="179" fontId="52" fillId="0" borderId="0"/>
    <xf numFmtId="0" fontId="4" fillId="0" borderId="0"/>
    <xf numFmtId="0" fontId="53" fillId="0" borderId="0" applyNumberFormat="0" applyFill="0" applyBorder="0" applyAlignment="0" applyProtection="0">
      <alignment vertical="top"/>
      <protection locked="0"/>
    </xf>
    <xf numFmtId="189" fontId="54" fillId="0" borderId="7">
      <alignment horizontal="center" vertical="center" wrapText="1"/>
    </xf>
    <xf numFmtId="0" fontId="55" fillId="12" borderId="21" applyNumberFormat="0" applyAlignment="0" applyProtection="0"/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0" fontId="56" fillId="0" borderId="0" applyFill="0" applyBorder="0" applyProtection="0">
      <alignment vertical="center"/>
    </xf>
    <xf numFmtId="38" fontId="6" fillId="0" borderId="0">
      <alignment vertical="top"/>
    </xf>
    <xf numFmtId="38" fontId="6" fillId="2" borderId="0">
      <alignment vertical="top"/>
    </xf>
    <xf numFmtId="38" fontId="6" fillId="2" borderId="0">
      <alignment vertical="top"/>
    </xf>
    <xf numFmtId="38" fontId="6" fillId="2" borderId="0">
      <alignment vertical="top"/>
    </xf>
    <xf numFmtId="38" fontId="6" fillId="0" borderId="0">
      <alignment vertical="top"/>
    </xf>
    <xf numFmtId="190" fontId="6" fillId="4" borderId="0">
      <alignment vertical="top"/>
    </xf>
    <xf numFmtId="38" fontId="6" fillId="0" borderId="0">
      <alignment vertical="top"/>
    </xf>
    <xf numFmtId="0" fontId="57" fillId="0" borderId="27" applyNumberFormat="0" applyFill="0" applyAlignment="0" applyProtection="0"/>
    <xf numFmtId="19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191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193" fontId="59" fillId="0" borderId="7">
      <alignment horizontal="right"/>
      <protection locked="0"/>
    </xf>
    <xf numFmtId="194" fontId="58" fillId="0" borderId="0" applyFont="0" applyFill="0" applyBorder="0" applyAlignment="0" applyProtection="0"/>
    <xf numFmtId="195" fontId="58" fillId="0" borderId="0" applyFont="0" applyFill="0" applyBorder="0" applyAlignment="0" applyProtection="0"/>
    <xf numFmtId="194" fontId="58" fillId="0" borderId="0" applyFont="0" applyFill="0" applyBorder="0" applyAlignment="0" applyProtection="0"/>
    <xf numFmtId="195" fontId="58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right"/>
    </xf>
    <xf numFmtId="0" fontId="25" fillId="0" borderId="0" applyFill="0" applyBorder="0" applyProtection="0">
      <alignment vertical="center"/>
    </xf>
    <xf numFmtId="0" fontId="25" fillId="0" borderId="0" applyFont="0" applyFill="0" applyBorder="0" applyAlignment="0" applyProtection="0">
      <alignment horizontal="right"/>
    </xf>
    <xf numFmtId="3" fontId="11" fillId="0" borderId="1" applyFont="0" applyBorder="0">
      <alignment horizontal="center" vertical="center"/>
    </xf>
    <xf numFmtId="0" fontId="60" fillId="29" borderId="0" applyNumberFormat="0" applyBorder="0" applyAlignment="0" applyProtection="0"/>
    <xf numFmtId="0" fontId="14" fillId="0" borderId="28"/>
    <xf numFmtId="0" fontId="61" fillId="0" borderId="0" applyNumberFormat="0" applyFill="0" applyBorder="0" applyAlignment="0" applyProtection="0"/>
    <xf numFmtId="196" fontId="11" fillId="0" borderId="0"/>
    <xf numFmtId="0" fontId="6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alignment horizontal="right"/>
    </xf>
    <xf numFmtId="0" fontId="11" fillId="0" borderId="0"/>
    <xf numFmtId="0" fontId="63" fillId="0" borderId="0"/>
    <xf numFmtId="0" fontId="25" fillId="0" borderId="0" applyFill="0" applyBorder="0" applyProtection="0">
      <alignment vertical="center"/>
    </xf>
    <xf numFmtId="0" fontId="64" fillId="0" borderId="0"/>
    <xf numFmtId="0" fontId="4" fillId="0" borderId="0"/>
    <xf numFmtId="0" fontId="3" fillId="0" borderId="0"/>
    <xf numFmtId="0" fontId="65" fillId="30" borderId="29" applyNumberFormat="0" applyFont="0" applyAlignment="0" applyProtection="0"/>
    <xf numFmtId="197" fontId="11" fillId="0" borderId="0" applyFont="0" applyAlignment="0">
      <alignment horizontal="center"/>
    </xf>
    <xf numFmtId="19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0" fontId="42" fillId="0" borderId="0"/>
    <xf numFmtId="200" fontId="42" fillId="0" borderId="0" applyFont="0" applyFill="0" applyBorder="0" applyAlignment="0" applyProtection="0"/>
    <xf numFmtId="201" fontId="42" fillId="0" borderId="0" applyFont="0" applyFill="0" applyBorder="0" applyAlignment="0" applyProtection="0"/>
    <xf numFmtId="0" fontId="66" fillId="25" borderId="30" applyNumberFormat="0" applyAlignment="0" applyProtection="0"/>
    <xf numFmtId="1" fontId="67" fillId="0" borderId="0" applyProtection="0">
      <alignment horizontal="right" vertical="center"/>
    </xf>
    <xf numFmtId="49" fontId="68" fillId="0" borderId="18" applyFill="0" applyProtection="0">
      <alignment vertical="center"/>
    </xf>
    <xf numFmtId="9" fontId="4" fillId="0" borderId="0" applyFont="0" applyFill="0" applyBorder="0" applyAlignment="0" applyProtection="0"/>
    <xf numFmtId="0" fontId="25" fillId="0" borderId="0" applyFill="0" applyBorder="0" applyProtection="0">
      <alignment vertical="center"/>
    </xf>
    <xf numFmtId="37" fontId="69" fillId="5" borderId="16"/>
    <xf numFmtId="37" fontId="69" fillId="5" borderId="16"/>
    <xf numFmtId="0" fontId="70" fillId="0" borderId="0" applyNumberFormat="0">
      <alignment horizontal="left"/>
    </xf>
    <xf numFmtId="202" fontId="71" fillId="0" borderId="31" applyBorder="0">
      <alignment horizontal="right"/>
      <protection locked="0"/>
    </xf>
    <xf numFmtId="49" fontId="72" fillId="0" borderId="7" applyNumberFormat="0">
      <alignment horizontal="left" vertical="center"/>
    </xf>
    <xf numFmtId="0" fontId="73" fillId="0" borderId="32">
      <alignment vertical="center"/>
    </xf>
    <xf numFmtId="4" fontId="74" fillId="5" borderId="30" applyNumberFormat="0" applyProtection="0">
      <alignment vertical="center"/>
    </xf>
    <xf numFmtId="4" fontId="75" fillId="5" borderId="30" applyNumberFormat="0" applyProtection="0">
      <alignment vertical="center"/>
    </xf>
    <xf numFmtId="4" fontId="74" fillId="5" borderId="30" applyNumberFormat="0" applyProtection="0">
      <alignment horizontal="left" vertical="center" indent="1"/>
    </xf>
    <xf numFmtId="4" fontId="74" fillId="5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4" fontId="74" fillId="32" borderId="30" applyNumberFormat="0" applyProtection="0">
      <alignment horizontal="right" vertical="center"/>
    </xf>
    <xf numFmtId="4" fontId="74" fillId="33" borderId="30" applyNumberFormat="0" applyProtection="0">
      <alignment horizontal="right" vertical="center"/>
    </xf>
    <xf numFmtId="4" fontId="74" fillId="34" borderId="30" applyNumberFormat="0" applyProtection="0">
      <alignment horizontal="right" vertical="center"/>
    </xf>
    <xf numFmtId="4" fontId="74" fillId="35" borderId="30" applyNumberFormat="0" applyProtection="0">
      <alignment horizontal="right" vertical="center"/>
    </xf>
    <xf numFmtId="4" fontId="74" fillId="36" borderId="30" applyNumberFormat="0" applyProtection="0">
      <alignment horizontal="right" vertical="center"/>
    </xf>
    <xf numFmtId="4" fontId="74" fillId="37" borderId="30" applyNumberFormat="0" applyProtection="0">
      <alignment horizontal="right" vertical="center"/>
    </xf>
    <xf numFmtId="4" fontId="74" fillId="38" borderId="30" applyNumberFormat="0" applyProtection="0">
      <alignment horizontal="right" vertical="center"/>
    </xf>
    <xf numFmtId="4" fontId="74" fillId="39" borderId="30" applyNumberFormat="0" applyProtection="0">
      <alignment horizontal="right" vertical="center"/>
    </xf>
    <xf numFmtId="4" fontId="74" fillId="40" borderId="30" applyNumberFormat="0" applyProtection="0">
      <alignment horizontal="right" vertical="center"/>
    </xf>
    <xf numFmtId="4" fontId="76" fillId="41" borderId="30" applyNumberFormat="0" applyProtection="0">
      <alignment horizontal="left" vertical="center" indent="1"/>
    </xf>
    <xf numFmtId="4" fontId="74" fillId="42" borderId="33" applyNumberFormat="0" applyProtection="0">
      <alignment horizontal="left" vertical="center" indent="1"/>
    </xf>
    <xf numFmtId="4" fontId="77" fillId="43" borderId="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4" fontId="78" fillId="42" borderId="30" applyNumberFormat="0" applyProtection="0">
      <alignment horizontal="left" vertical="center" indent="1"/>
    </xf>
    <xf numFmtId="4" fontId="78" fillId="44" borderId="30" applyNumberFormat="0" applyProtection="0">
      <alignment horizontal="left" vertical="center" indent="1"/>
    </xf>
    <xf numFmtId="0" fontId="4" fillId="44" borderId="30" applyNumberFormat="0" applyProtection="0">
      <alignment horizontal="left" vertical="center" indent="1"/>
    </xf>
    <xf numFmtId="0" fontId="4" fillId="44" borderId="30" applyNumberFormat="0" applyProtection="0">
      <alignment horizontal="left" vertical="center" indent="1"/>
    </xf>
    <xf numFmtId="0" fontId="4" fillId="3" borderId="30" applyNumberFormat="0" applyProtection="0">
      <alignment horizontal="left" vertical="center" indent="1"/>
    </xf>
    <xf numFmtId="0" fontId="4" fillId="3" borderId="30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0" fontId="11" fillId="0" borderId="0"/>
    <xf numFmtId="4" fontId="74" fillId="45" borderId="30" applyNumberFormat="0" applyProtection="0">
      <alignment vertical="center"/>
    </xf>
    <xf numFmtId="4" fontId="75" fillId="45" borderId="30" applyNumberFormat="0" applyProtection="0">
      <alignment vertical="center"/>
    </xf>
    <xf numFmtId="4" fontId="74" fillId="45" borderId="30" applyNumberFormat="0" applyProtection="0">
      <alignment horizontal="left" vertical="center" indent="1"/>
    </xf>
    <xf numFmtId="4" fontId="74" fillId="45" borderId="30" applyNumberFormat="0" applyProtection="0">
      <alignment horizontal="left" vertical="center" indent="1"/>
    </xf>
    <xf numFmtId="4" fontId="74" fillId="42" borderId="30" applyNumberFormat="0" applyProtection="0">
      <alignment horizontal="right" vertical="center"/>
    </xf>
    <xf numFmtId="4" fontId="75" fillId="42" borderId="30" applyNumberFormat="0" applyProtection="0">
      <alignment horizontal="right" vertical="center"/>
    </xf>
    <xf numFmtId="0" fontId="4" fillId="31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0" fontId="79" fillId="0" borderId="0"/>
    <xf numFmtId="4" fontId="80" fillId="42" borderId="30" applyNumberFormat="0" applyProtection="0">
      <alignment horizontal="right" vertical="center"/>
    </xf>
    <xf numFmtId="0" fontId="81" fillId="0" borderId="0">
      <alignment horizontal="left" vertical="center" wrapText="1"/>
    </xf>
    <xf numFmtId="0" fontId="4" fillId="0" borderId="0"/>
    <xf numFmtId="0" fontId="3" fillId="0" borderId="0"/>
    <xf numFmtId="0" fontId="82" fillId="0" borderId="0" applyBorder="0" applyProtection="0">
      <alignment vertical="center"/>
    </xf>
    <xf numFmtId="0" fontId="82" fillId="0" borderId="18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18" applyBorder="0" applyProtection="0">
      <alignment horizontal="centerContinuous" vertical="center"/>
    </xf>
    <xf numFmtId="0" fontId="84" fillId="0" borderId="0"/>
    <xf numFmtId="38" fontId="85" fillId="48" borderId="0">
      <alignment horizontal="right" vertical="top"/>
    </xf>
    <xf numFmtId="38" fontId="85" fillId="48" borderId="0">
      <alignment horizontal="right" vertical="top"/>
    </xf>
    <xf numFmtId="38" fontId="85" fillId="48" borderId="0">
      <alignment horizontal="right" vertical="top"/>
    </xf>
    <xf numFmtId="0" fontId="64" fillId="0" borderId="0"/>
    <xf numFmtId="0" fontId="86" fillId="0" borderId="0" applyFill="0" applyBorder="0" applyProtection="0">
      <alignment horizontal="left"/>
    </xf>
    <xf numFmtId="0" fontId="40" fillId="0" borderId="17" applyFill="0" applyBorder="0" applyProtection="0">
      <alignment horizontal="left" vertical="top"/>
    </xf>
    <xf numFmtId="0" fontId="87" fillId="0" borderId="0">
      <alignment horizontal="centerContinuous"/>
    </xf>
    <xf numFmtId="0" fontId="88" fillId="0" borderId="17" applyFill="0" applyBorder="0" applyProtection="0"/>
    <xf numFmtId="0" fontId="88" fillId="0" borderId="0"/>
    <xf numFmtId="0" fontId="89" fillId="0" borderId="0" applyFill="0" applyBorder="0" applyProtection="0"/>
    <xf numFmtId="0" fontId="90" fillId="0" borderId="0"/>
    <xf numFmtId="0" fontId="91" fillId="0" borderId="0" applyNumberFormat="0" applyFill="0" applyBorder="0" applyAlignment="0" applyProtection="0"/>
    <xf numFmtId="0" fontId="92" fillId="0" borderId="34" applyNumberFormat="0" applyFill="0" applyAlignment="0" applyProtection="0"/>
    <xf numFmtId="0" fontId="93" fillId="0" borderId="23" applyFill="0" applyBorder="0" applyProtection="0">
      <alignment vertical="center"/>
    </xf>
    <xf numFmtId="0" fontId="94" fillId="0" borderId="0">
      <alignment horizontal="fill"/>
    </xf>
    <xf numFmtId="0" fontId="42" fillId="0" borderId="0"/>
    <xf numFmtId="0" fontId="95" fillId="0" borderId="0" applyNumberFormat="0" applyFill="0" applyBorder="0" applyAlignment="0" applyProtection="0"/>
    <xf numFmtId="0" fontId="96" fillId="0" borderId="18" applyBorder="0" applyProtection="0">
      <alignment horizontal="right"/>
    </xf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179" fontId="18" fillId="0" borderId="20">
      <protection locked="0"/>
    </xf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3" fontId="97" fillId="0" borderId="0">
      <alignment horizontal="center" vertical="center" textRotation="90" wrapText="1"/>
    </xf>
    <xf numFmtId="203" fontId="18" fillId="0" borderId="7">
      <alignment vertical="top" wrapText="1"/>
    </xf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204" fontId="100" fillId="0" borderId="7">
      <alignment vertical="top" wrapText="1"/>
    </xf>
    <xf numFmtId="4" fontId="101" fillId="0" borderId="7">
      <alignment horizontal="left" vertical="center"/>
    </xf>
    <xf numFmtId="4" fontId="101" fillId="0" borderId="7"/>
    <xf numFmtId="4" fontId="101" fillId="49" borderId="7"/>
    <xf numFmtId="4" fontId="101" fillId="50" borderId="7"/>
    <xf numFmtId="4" fontId="102" fillId="51" borderId="7"/>
    <xf numFmtId="4" fontId="103" fillId="2" borderId="7"/>
    <xf numFmtId="4" fontId="104" fillId="0" borderId="7">
      <alignment horizontal="center" wrapText="1"/>
    </xf>
    <xf numFmtId="204" fontId="101" fillId="0" borderId="7"/>
    <xf numFmtId="204" fontId="100" fillId="0" borderId="7">
      <alignment horizontal="center" vertical="center" wrapText="1"/>
    </xf>
    <xf numFmtId="204" fontId="100" fillId="0" borderId="7">
      <alignment vertical="top" wrapText="1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05" fillId="0" borderId="0" applyBorder="0">
      <alignment horizontal="center" vertical="center" wrapText="1"/>
    </xf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10" applyBorder="0">
      <alignment horizontal="center" vertical="center" wrapText="1"/>
    </xf>
    <xf numFmtId="179" fontId="27" fillId="27" borderId="20"/>
    <xf numFmtId="4" fontId="65" fillId="5" borderId="7" applyBorder="0">
      <alignment horizontal="right"/>
    </xf>
    <xf numFmtId="49" fontId="109" fillId="0" borderId="0" applyBorder="0">
      <alignment vertical="center"/>
    </xf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3" fontId="27" fillId="0" borderId="7" applyBorder="0">
      <alignment vertical="center"/>
    </xf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23" fillId="26" borderId="22" applyNumberFormat="0" applyAlignment="0" applyProtection="0"/>
    <xf numFmtId="0" fontId="11" fillId="0" borderId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61" fillId="4" borderId="0" applyFill="0">
      <alignment wrapText="1"/>
    </xf>
    <xf numFmtId="0" fontId="107" fillId="0" borderId="0">
      <alignment horizontal="center" vertical="top" wrapText="1"/>
    </xf>
    <xf numFmtId="0" fontId="110" fillId="0" borderId="0">
      <alignment horizontal="centerContinuous" vertical="center" wrapText="1"/>
    </xf>
    <xf numFmtId="205" fontId="111" fillId="4" borderId="7">
      <alignment wrapText="1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66" fontId="112" fillId="0" borderId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0" fontId="60" fillId="29" borderId="0" applyNumberFormat="0" applyBorder="0" applyAlignment="0" applyProtection="0"/>
    <xf numFmtId="49" fontId="97" fillId="0" borderId="7">
      <alignment horizontal="right" vertical="top" wrapText="1"/>
    </xf>
    <xf numFmtId="187" fontId="113" fillId="0" borderId="0">
      <alignment horizontal="right" vertical="top" wrapText="1"/>
    </xf>
    <xf numFmtId="49" fontId="65" fillId="0" borderId="0" applyBorder="0">
      <alignment vertical="top"/>
    </xf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49" fontId="65" fillId="0" borderId="0" applyBorder="0">
      <alignment vertical="top"/>
    </xf>
    <xf numFmtId="0" fontId="15" fillId="0" borderId="0"/>
    <xf numFmtId="0" fontId="15" fillId="0" borderId="0"/>
    <xf numFmtId="0" fontId="15" fillId="0" borderId="0"/>
    <xf numFmtId="0" fontId="11" fillId="0" borderId="0"/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49" fontId="65" fillId="0" borderId="0" applyBorder="0">
      <alignment vertical="top"/>
    </xf>
    <xf numFmtId="1" fontId="114" fillId="0" borderId="7">
      <alignment horizontal="left" vertical="center"/>
    </xf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1" fillId="0" borderId="0" applyFont="0" applyFill="0" applyBorder="0" applyProtection="0">
      <alignment horizontal="center" vertical="center" wrapText="1"/>
    </xf>
    <xf numFmtId="0" fontId="11" fillId="0" borderId="0" applyNumberFormat="0" applyFont="0" applyFill="0" applyBorder="0" applyProtection="0">
      <alignment horizontal="justify" vertical="center" wrapText="1"/>
    </xf>
    <xf numFmtId="204" fontId="115" fillId="0" borderId="7">
      <alignment vertical="top"/>
    </xf>
    <xf numFmtId="187" fontId="116" fillId="5" borderId="16" applyNumberFormat="0" applyBorder="0" applyAlignment="0">
      <alignment vertical="center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5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11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0" fontId="4" fillId="30" borderId="29" applyNumberFormat="0" applyFont="0" applyAlignment="0" applyProtection="0"/>
    <xf numFmtId="49" fontId="102" fillId="0" borderId="15">
      <alignment horizontal="left"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06" fontId="117" fillId="0" borderId="7"/>
    <xf numFmtId="0" fontId="11" fillId="0" borderId="7" applyNumberFormat="0" applyFont="0" applyFill="0" applyAlignment="0" applyProtection="0"/>
    <xf numFmtId="3" fontId="118" fillId="52" borderId="15">
      <alignment horizontal="justify" vertical="center"/>
    </xf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3" fillId="0" borderId="0"/>
    <xf numFmtId="38" fontId="5" fillId="0" borderId="0">
      <alignment vertical="top"/>
    </xf>
    <xf numFmtId="38" fontId="5" fillId="0" borderId="0">
      <alignment vertical="top"/>
    </xf>
    <xf numFmtId="38" fontId="5" fillId="0" borderId="0">
      <alignment vertical="top"/>
    </xf>
    <xf numFmtId="49" fontId="113" fillId="0" borderId="0"/>
    <xf numFmtId="49" fontId="119" fillId="0" borderId="0">
      <alignment vertical="top"/>
    </xf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187" fontId="61" fillId="0" borderId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49" fontId="61" fillId="0" borderId="0">
      <alignment horizontal="center"/>
    </xf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2" fontId="61" fillId="0" borderId="0" applyFill="0" applyBorder="0" applyAlignment="0" applyProtection="0"/>
    <xf numFmtId="169" fontId="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11" fillId="0" borderId="0" applyFont="0" applyFill="0" applyBorder="0" applyAlignment="0" applyProtection="0"/>
    <xf numFmtId="178" fontId="4" fillId="0" borderId="0" applyFont="0" applyFill="0" applyBorder="0" applyAlignment="0" applyProtection="0"/>
    <xf numFmtId="169" fontId="11" fillId="0" borderId="0" applyFont="0" applyFill="0" applyBorder="0" applyAlignment="0" applyProtection="0"/>
    <xf numFmtId="207" fontId="11" fillId="0" borderId="0" applyFont="0" applyFill="0" applyBorder="0" applyAlignment="0" applyProtection="0"/>
    <xf numFmtId="4" fontId="65" fillId="4" borderId="0" applyBorder="0">
      <alignment horizontal="right"/>
    </xf>
    <xf numFmtId="4" fontId="65" fillId="4" borderId="0" applyBorder="0">
      <alignment horizontal="right"/>
    </xf>
    <xf numFmtId="4" fontId="65" fillId="4" borderId="0" applyBorder="0">
      <alignment horizontal="right"/>
    </xf>
    <xf numFmtId="4" fontId="65" fillId="53" borderId="13" applyBorder="0">
      <alignment horizontal="right"/>
    </xf>
    <xf numFmtId="4" fontId="65" fillId="4" borderId="7" applyFont="0" applyBorder="0">
      <alignment horizontal="right"/>
    </xf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208" fontId="18" fillId="0" borderId="15">
      <alignment vertical="top" wrapText="1"/>
    </xf>
    <xf numFmtId="209" fontId="11" fillId="0" borderId="7" applyFont="0" applyFill="0" applyBorder="0" applyProtection="0">
      <alignment horizontal="center" vertical="center"/>
    </xf>
    <xf numFmtId="3" fontId="11" fillId="0" borderId="0" applyFont="0" applyBorder="0">
      <alignment horizontal="center"/>
    </xf>
    <xf numFmtId="210" fontId="12" fillId="0" borderId="0">
      <protection locked="0"/>
    </xf>
    <xf numFmtId="49" fontId="100" fillId="0" borderId="7">
      <alignment horizontal="center" vertical="center" wrapText="1"/>
    </xf>
    <xf numFmtId="0" fontId="18" fillId="0" borderId="7" applyBorder="0">
      <alignment horizontal="center" vertical="center" wrapText="1"/>
    </xf>
    <xf numFmtId="49" fontId="81" fillId="0" borderId="7" applyNumberFormat="0" applyFill="0" applyAlignment="0" applyProtection="0"/>
    <xf numFmtId="205" fontId="11" fillId="0" borderId="0"/>
    <xf numFmtId="0" fontId="4" fillId="0" borderId="0"/>
    <xf numFmtId="0" fontId="2" fillId="0" borderId="0"/>
    <xf numFmtId="0" fontId="22" fillId="25" borderId="21" applyNumberFormat="0" applyAlignment="0" applyProtection="0"/>
    <xf numFmtId="0" fontId="55" fillId="12" borderId="21" applyNumberFormat="0" applyAlignment="0" applyProtection="0"/>
    <xf numFmtId="0" fontId="66" fillId="25" borderId="30" applyNumberFormat="0" applyAlignment="0" applyProtection="0"/>
    <xf numFmtId="4" fontId="74" fillId="5" borderId="30" applyNumberFormat="0" applyProtection="0">
      <alignment vertical="center"/>
    </xf>
    <xf numFmtId="4" fontId="75" fillId="5" borderId="30" applyNumberFormat="0" applyProtection="0">
      <alignment vertical="center"/>
    </xf>
    <xf numFmtId="4" fontId="74" fillId="5" borderId="30" applyNumberFormat="0" applyProtection="0">
      <alignment horizontal="left" vertical="center" indent="1"/>
    </xf>
    <xf numFmtId="4" fontId="74" fillId="5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4" fontId="74" fillId="32" borderId="30" applyNumberFormat="0" applyProtection="0">
      <alignment horizontal="right" vertical="center"/>
    </xf>
    <xf numFmtId="4" fontId="74" fillId="33" borderId="30" applyNumberFormat="0" applyProtection="0">
      <alignment horizontal="right" vertical="center"/>
    </xf>
    <xf numFmtId="4" fontId="74" fillId="34" borderId="30" applyNumberFormat="0" applyProtection="0">
      <alignment horizontal="right" vertical="center"/>
    </xf>
    <xf numFmtId="4" fontId="74" fillId="35" borderId="30" applyNumberFormat="0" applyProtection="0">
      <alignment horizontal="right" vertical="center"/>
    </xf>
    <xf numFmtId="4" fontId="74" fillId="36" borderId="30" applyNumberFormat="0" applyProtection="0">
      <alignment horizontal="right" vertical="center"/>
    </xf>
    <xf numFmtId="4" fontId="74" fillId="37" borderId="30" applyNumberFormat="0" applyProtection="0">
      <alignment horizontal="right" vertical="center"/>
    </xf>
    <xf numFmtId="4" fontId="74" fillId="38" borderId="30" applyNumberFormat="0" applyProtection="0">
      <alignment horizontal="right" vertical="center"/>
    </xf>
    <xf numFmtId="4" fontId="74" fillId="39" borderId="30" applyNumberFormat="0" applyProtection="0">
      <alignment horizontal="right" vertical="center"/>
    </xf>
    <xf numFmtId="4" fontId="74" fillId="40" borderId="30" applyNumberFormat="0" applyProtection="0">
      <alignment horizontal="right" vertical="center"/>
    </xf>
    <xf numFmtId="4" fontId="76" fillId="41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4" fontId="78" fillId="42" borderId="30" applyNumberFormat="0" applyProtection="0">
      <alignment horizontal="left" vertical="center" indent="1"/>
    </xf>
    <xf numFmtId="4" fontId="78" fillId="44" borderId="30" applyNumberFormat="0" applyProtection="0">
      <alignment horizontal="left" vertical="center" indent="1"/>
    </xf>
    <xf numFmtId="0" fontId="4" fillId="44" borderId="30" applyNumberFormat="0" applyProtection="0">
      <alignment horizontal="left" vertical="center" indent="1"/>
    </xf>
    <xf numFmtId="0" fontId="4" fillId="44" borderId="30" applyNumberFormat="0" applyProtection="0">
      <alignment horizontal="left" vertical="center" indent="1"/>
    </xf>
    <xf numFmtId="0" fontId="4" fillId="3" borderId="30" applyNumberFormat="0" applyProtection="0">
      <alignment horizontal="left" vertical="center" indent="1"/>
    </xf>
    <xf numFmtId="0" fontId="4" fillId="3" borderId="30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4" fontId="74" fillId="45" borderId="30" applyNumberFormat="0" applyProtection="0">
      <alignment vertical="center"/>
    </xf>
    <xf numFmtId="4" fontId="75" fillId="45" borderId="30" applyNumberFormat="0" applyProtection="0">
      <alignment vertical="center"/>
    </xf>
    <xf numFmtId="4" fontId="74" fillId="45" borderId="30" applyNumberFormat="0" applyProtection="0">
      <alignment horizontal="left" vertical="center" indent="1"/>
    </xf>
    <xf numFmtId="4" fontId="74" fillId="45" borderId="30" applyNumberFormat="0" applyProtection="0">
      <alignment horizontal="left" vertical="center" indent="1"/>
    </xf>
    <xf numFmtId="4" fontId="74" fillId="42" borderId="30" applyNumberFormat="0" applyProtection="0">
      <alignment horizontal="right" vertical="center"/>
    </xf>
    <xf numFmtId="4" fontId="75" fillId="42" borderId="30" applyNumberFormat="0" applyProtection="0">
      <alignment horizontal="right" vertical="center"/>
    </xf>
    <xf numFmtId="0" fontId="4" fillId="31" borderId="30" applyNumberFormat="0" applyProtection="0">
      <alignment horizontal="left" vertical="center" indent="1"/>
    </xf>
    <xf numFmtId="0" fontId="4" fillId="31" borderId="30" applyNumberFormat="0" applyProtection="0">
      <alignment horizontal="left" vertical="center" indent="1"/>
    </xf>
    <xf numFmtId="4" fontId="80" fillId="42" borderId="30" applyNumberFormat="0" applyProtection="0">
      <alignment horizontal="right" vertical="center"/>
    </xf>
    <xf numFmtId="0" fontId="92" fillId="0" borderId="34" applyNumberFormat="0" applyFill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55" fillId="12" borderId="21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66" fillId="25" borderId="30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22" fillId="25" borderId="21" applyNumberFormat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92" fillId="0" borderId="34" applyNumberFormat="0" applyFill="0" applyAlignment="0" applyProtection="0"/>
    <xf numFmtId="0" fontId="65" fillId="30" borderId="29" applyNumberFormat="0" applyFont="0" applyAlignment="0" applyProtection="0"/>
    <xf numFmtId="169" fontId="2" fillId="0" borderId="0" applyFont="0" applyFill="0" applyBorder="0" applyAlignment="0" applyProtection="0"/>
    <xf numFmtId="0" fontId="121" fillId="0" borderId="0"/>
  </cellStyleXfs>
  <cellXfs count="179">
    <xf numFmtId="0" fontId="0" fillId="0" borderId="0" xfId="0"/>
    <xf numFmtId="0" fontId="120" fillId="0" borderId="0" xfId="0" applyFont="1" applyFill="1"/>
    <xf numFmtId="212" fontId="120" fillId="0" borderId="0" xfId="0" applyNumberFormat="1" applyFont="1" applyFill="1"/>
    <xf numFmtId="0" fontId="120" fillId="55" borderId="0" xfId="0" applyFont="1" applyFill="1"/>
    <xf numFmtId="0" fontId="120" fillId="56" borderId="0" xfId="0" applyFont="1" applyFill="1"/>
    <xf numFmtId="9" fontId="120" fillId="0" borderId="0" xfId="0" applyNumberFormat="1" applyFont="1" applyFill="1"/>
    <xf numFmtId="0" fontId="120" fillId="54" borderId="0" xfId="0" applyFont="1" applyFill="1" applyAlignment="1">
      <alignment horizontal="center" vertical="center"/>
    </xf>
    <xf numFmtId="2" fontId="120" fillId="54" borderId="0" xfId="0" applyNumberFormat="1" applyFont="1" applyFill="1" applyAlignment="1">
      <alignment horizontal="center" vertical="center"/>
    </xf>
    <xf numFmtId="212" fontId="126" fillId="54" borderId="3" xfId="0" applyNumberFormat="1" applyFont="1" applyFill="1" applyBorder="1" applyAlignment="1">
      <alignment horizontal="center" vertical="center" wrapText="1"/>
    </xf>
    <xf numFmtId="212" fontId="126" fillId="54" borderId="4" xfId="0" applyNumberFormat="1" applyFont="1" applyFill="1" applyBorder="1" applyAlignment="1">
      <alignment horizontal="center" vertical="center" wrapText="1"/>
    </xf>
    <xf numFmtId="2" fontId="125" fillId="54" borderId="3" xfId="0" applyNumberFormat="1" applyFont="1" applyFill="1" applyBorder="1" applyAlignment="1">
      <alignment horizontal="center" vertical="center"/>
    </xf>
    <xf numFmtId="212" fontId="126" fillId="54" borderId="39" xfId="0" applyNumberFormat="1" applyFont="1" applyFill="1" applyBorder="1" applyAlignment="1">
      <alignment horizontal="center" vertical="center" wrapText="1"/>
    </xf>
    <xf numFmtId="212" fontId="128" fillId="54" borderId="8" xfId="0" applyNumberFormat="1" applyFont="1" applyFill="1" applyBorder="1" applyAlignment="1">
      <alignment horizontal="center" vertical="center" wrapText="1"/>
    </xf>
    <xf numFmtId="212" fontId="126" fillId="54" borderId="12" xfId="0" applyNumberFormat="1" applyFont="1" applyFill="1" applyBorder="1" applyAlignment="1">
      <alignment horizontal="center" vertical="center" wrapText="1"/>
    </xf>
    <xf numFmtId="2" fontId="127" fillId="54" borderId="3" xfId="0" applyNumberFormat="1" applyFont="1" applyFill="1" applyBorder="1" applyAlignment="1">
      <alignment horizontal="center" vertical="center"/>
    </xf>
    <xf numFmtId="4" fontId="126" fillId="54" borderId="11" xfId="0" applyNumberFormat="1" applyFont="1" applyFill="1" applyBorder="1" applyAlignment="1">
      <alignment horizontal="center" vertical="center" wrapText="1"/>
    </xf>
    <xf numFmtId="4" fontId="126" fillId="54" borderId="63" xfId="0" applyNumberFormat="1" applyFont="1" applyFill="1" applyBorder="1" applyAlignment="1">
      <alignment horizontal="center" vertical="center" wrapText="1"/>
    </xf>
    <xf numFmtId="4" fontId="126" fillId="54" borderId="12" xfId="0" applyNumberFormat="1" applyFont="1" applyFill="1" applyBorder="1" applyAlignment="1">
      <alignment horizontal="center" vertical="center" wrapText="1"/>
    </xf>
    <xf numFmtId="212" fontId="126" fillId="54" borderId="65" xfId="0" applyNumberFormat="1" applyFont="1" applyFill="1" applyBorder="1" applyAlignment="1">
      <alignment horizontal="center" vertical="center" wrapText="1"/>
    </xf>
    <xf numFmtId="10" fontId="128" fillId="54" borderId="7" xfId="0" applyNumberFormat="1" applyFont="1" applyFill="1" applyBorder="1" applyAlignment="1">
      <alignment horizontal="center" vertical="center" wrapText="1"/>
    </xf>
    <xf numFmtId="2" fontId="127" fillId="54" borderId="52" xfId="0" applyNumberFormat="1" applyFont="1" applyFill="1" applyBorder="1" applyAlignment="1">
      <alignment horizontal="center" vertical="center"/>
    </xf>
    <xf numFmtId="4" fontId="126" fillId="54" borderId="38" xfId="0" applyNumberFormat="1" applyFont="1" applyFill="1" applyBorder="1" applyAlignment="1">
      <alignment horizontal="center" vertical="center" wrapText="1"/>
    </xf>
    <xf numFmtId="212" fontId="126" fillId="54" borderId="41" xfId="0" applyNumberFormat="1" applyFont="1" applyFill="1" applyBorder="1" applyAlignment="1">
      <alignment horizontal="center" vertical="center" wrapText="1"/>
    </xf>
    <xf numFmtId="0" fontId="125" fillId="54" borderId="70" xfId="0" applyFont="1" applyFill="1" applyBorder="1" applyAlignment="1">
      <alignment vertical="top" wrapText="1"/>
    </xf>
    <xf numFmtId="2" fontId="125" fillId="54" borderId="81" xfId="0" applyNumberFormat="1" applyFont="1" applyFill="1" applyBorder="1" applyAlignment="1">
      <alignment horizontal="center" vertical="center"/>
    </xf>
    <xf numFmtId="4" fontId="126" fillId="54" borderId="10" xfId="0" applyNumberFormat="1" applyFont="1" applyFill="1" applyBorder="1" applyAlignment="1">
      <alignment horizontal="center" vertical="center" wrapText="1"/>
    </xf>
    <xf numFmtId="0" fontId="125" fillId="54" borderId="7" xfId="0" applyFont="1" applyFill="1" applyBorder="1" applyAlignment="1">
      <alignment horizontal="center" vertical="center"/>
    </xf>
    <xf numFmtId="0" fontId="120" fillId="54" borderId="0" xfId="0" applyFont="1" applyFill="1"/>
    <xf numFmtId="0" fontId="122" fillId="54" borderId="0" xfId="0" applyFont="1" applyFill="1"/>
    <xf numFmtId="0" fontId="123" fillId="54" borderId="0" xfId="0" applyFont="1" applyFill="1" applyAlignment="1">
      <alignment vertical="center"/>
    </xf>
    <xf numFmtId="0" fontId="120" fillId="54" borderId="0" xfId="0" applyFont="1" applyFill="1" applyAlignment="1">
      <alignment horizontal="left" vertical="center"/>
    </xf>
    <xf numFmtId="212" fontId="126" fillId="54" borderId="64" xfId="0" applyNumberFormat="1" applyFont="1" applyFill="1" applyBorder="1" applyAlignment="1">
      <alignment horizontal="center" vertical="center" wrapText="1"/>
    </xf>
    <xf numFmtId="212" fontId="120" fillId="54" borderId="0" xfId="0" applyNumberFormat="1" applyFont="1" applyFill="1"/>
    <xf numFmtId="0" fontId="120" fillId="57" borderId="0" xfId="0" applyFont="1" applyFill="1"/>
    <xf numFmtId="212" fontId="130" fillId="54" borderId="0" xfId="0" applyNumberFormat="1" applyFont="1" applyFill="1"/>
    <xf numFmtId="0" fontId="125" fillId="54" borderId="0" xfId="0" applyFont="1" applyFill="1" applyAlignment="1">
      <alignment horizontal="center" vertical="center"/>
    </xf>
    <xf numFmtId="2" fontId="125" fillId="54" borderId="0" xfId="0" applyNumberFormat="1" applyFont="1" applyFill="1" applyAlignment="1">
      <alignment horizontal="center" vertical="center"/>
    </xf>
    <xf numFmtId="0" fontId="126" fillId="54" borderId="3" xfId="0" applyFont="1" applyFill="1" applyBorder="1" applyAlignment="1">
      <alignment horizontal="center" vertical="center" wrapText="1"/>
    </xf>
    <xf numFmtId="0" fontId="127" fillId="54" borderId="57" xfId="0" applyNumberFormat="1" applyFont="1" applyFill="1" applyBorder="1" applyAlignment="1">
      <alignment horizontal="center" vertical="center" wrapText="1"/>
    </xf>
    <xf numFmtId="0" fontId="125" fillId="54" borderId="4" xfId="0" applyFont="1" applyFill="1" applyBorder="1" applyAlignment="1">
      <alignment horizontal="center" vertical="center"/>
    </xf>
    <xf numFmtId="4" fontId="128" fillId="54" borderId="13" xfId="0" applyNumberFormat="1" applyFont="1" applyFill="1" applyBorder="1" applyAlignment="1">
      <alignment vertical="center" wrapText="1"/>
    </xf>
    <xf numFmtId="4" fontId="128" fillId="54" borderId="14" xfId="0" applyNumberFormat="1" applyFont="1" applyFill="1" applyBorder="1" applyAlignment="1">
      <alignment horizontal="center" vertical="center" wrapText="1"/>
    </xf>
    <xf numFmtId="212" fontId="128" fillId="54" borderId="49" xfId="1" applyNumberFormat="1" applyFont="1" applyFill="1" applyBorder="1" applyAlignment="1">
      <alignment horizontal="center" vertical="center" wrapText="1"/>
    </xf>
    <xf numFmtId="2" fontId="125" fillId="54" borderId="59" xfId="0" applyNumberFormat="1" applyFont="1" applyFill="1" applyBorder="1" applyAlignment="1">
      <alignment horizontal="center" vertical="center"/>
    </xf>
    <xf numFmtId="212" fontId="128" fillId="54" borderId="46" xfId="1" applyNumberFormat="1" applyFont="1" applyFill="1" applyBorder="1" applyAlignment="1">
      <alignment horizontal="center" vertical="center" wrapText="1"/>
    </xf>
    <xf numFmtId="2" fontId="125" fillId="54" borderId="50" xfId="0" applyNumberFormat="1" applyFont="1" applyFill="1" applyBorder="1" applyAlignment="1">
      <alignment horizontal="center" vertical="center"/>
    </xf>
    <xf numFmtId="212" fontId="128" fillId="54" borderId="47" xfId="1" applyNumberFormat="1" applyFont="1" applyFill="1" applyBorder="1" applyAlignment="1">
      <alignment horizontal="center" vertical="center" wrapText="1"/>
    </xf>
    <xf numFmtId="2" fontId="125" fillId="54" borderId="51" xfId="0" applyNumberFormat="1" applyFont="1" applyFill="1" applyBorder="1" applyAlignment="1">
      <alignment horizontal="center" vertical="center"/>
    </xf>
    <xf numFmtId="0" fontId="126" fillId="54" borderId="10" xfId="0" applyFont="1" applyFill="1" applyBorder="1" applyAlignment="1">
      <alignment horizontal="center" vertical="center" wrapText="1"/>
    </xf>
    <xf numFmtId="212" fontId="126" fillId="54" borderId="38" xfId="0" applyNumberFormat="1" applyFont="1" applyFill="1" applyBorder="1" applyAlignment="1">
      <alignment horizontal="center" vertical="center" wrapText="1"/>
    </xf>
    <xf numFmtId="2" fontId="126" fillId="54" borderId="3" xfId="0" applyNumberFormat="1" applyFont="1" applyFill="1" applyBorder="1" applyAlignment="1">
      <alignment horizontal="center" vertical="center" wrapText="1"/>
    </xf>
    <xf numFmtId="2" fontId="125" fillId="54" borderId="72" xfId="0" applyNumberFormat="1" applyFont="1" applyFill="1" applyBorder="1" applyAlignment="1">
      <alignment horizontal="center" vertical="center"/>
    </xf>
    <xf numFmtId="211" fontId="128" fillId="54" borderId="7" xfId="0" applyNumberFormat="1" applyFont="1" applyFill="1" applyBorder="1" applyAlignment="1">
      <alignment horizontal="center" vertical="center" wrapText="1"/>
    </xf>
    <xf numFmtId="0" fontId="128" fillId="54" borderId="74" xfId="0" applyFont="1" applyFill="1" applyBorder="1" applyAlignment="1">
      <alignment vertical="center" wrapText="1"/>
    </xf>
    <xf numFmtId="0" fontId="128" fillId="54" borderId="45" xfId="0" applyFont="1" applyFill="1" applyBorder="1" applyAlignment="1">
      <alignment horizontal="center" vertical="center" wrapText="1"/>
    </xf>
    <xf numFmtId="3" fontId="128" fillId="54" borderId="45" xfId="0" applyNumberFormat="1" applyFont="1" applyFill="1" applyBorder="1" applyAlignment="1">
      <alignment horizontal="center" vertical="center" wrapText="1"/>
    </xf>
    <xf numFmtId="212" fontId="128" fillId="54" borderId="45" xfId="0" applyNumberFormat="1" applyFont="1" applyFill="1" applyBorder="1" applyAlignment="1">
      <alignment horizontal="center" vertical="center" wrapText="1"/>
    </xf>
    <xf numFmtId="212" fontId="128" fillId="54" borderId="48" xfId="0" applyNumberFormat="1" applyFont="1" applyFill="1" applyBorder="1" applyAlignment="1">
      <alignment horizontal="center" vertical="center" wrapText="1"/>
    </xf>
    <xf numFmtId="212" fontId="126" fillId="54" borderId="43" xfId="0" applyNumberFormat="1" applyFont="1" applyFill="1" applyBorder="1" applyAlignment="1">
      <alignment horizontal="center" vertical="center" wrapText="1"/>
    </xf>
    <xf numFmtId="212" fontId="128" fillId="54" borderId="7" xfId="0" applyNumberFormat="1" applyFont="1" applyFill="1" applyBorder="1" applyAlignment="1">
      <alignment horizontal="center" wrapText="1"/>
    </xf>
    <xf numFmtId="212" fontId="128" fillId="54" borderId="8" xfId="0" applyNumberFormat="1" applyFont="1" applyFill="1" applyBorder="1" applyAlignment="1">
      <alignment horizontal="center" wrapText="1"/>
    </xf>
    <xf numFmtId="4" fontId="128" fillId="54" borderId="7" xfId="1912" applyNumberFormat="1" applyFont="1" applyFill="1" applyBorder="1" applyAlignment="1">
      <alignment horizontal="center" vertical="center" wrapText="1"/>
    </xf>
    <xf numFmtId="4" fontId="126" fillId="54" borderId="79" xfId="0" applyNumberFormat="1" applyFont="1" applyFill="1" applyBorder="1" applyAlignment="1">
      <alignment horizontal="center" vertical="center" wrapText="1"/>
    </xf>
    <xf numFmtId="4" fontId="126" fillId="54" borderId="66" xfId="0" applyNumberFormat="1" applyFont="1" applyFill="1" applyBorder="1" applyAlignment="1">
      <alignment horizontal="center" vertical="center" wrapText="1"/>
    </xf>
    <xf numFmtId="212" fontId="126" fillId="54" borderId="67" xfId="0" applyNumberFormat="1" applyFont="1" applyFill="1" applyBorder="1" applyAlignment="1">
      <alignment horizontal="center" vertical="center" wrapText="1"/>
    </xf>
    <xf numFmtId="212" fontId="126" fillId="54" borderId="40" xfId="0" applyNumberFormat="1" applyFont="1" applyFill="1" applyBorder="1" applyAlignment="1">
      <alignment horizontal="center" vertical="center" wrapText="1"/>
    </xf>
    <xf numFmtId="2" fontId="127" fillId="54" borderId="57" xfId="0" applyNumberFormat="1" applyFont="1" applyFill="1" applyBorder="1" applyAlignment="1">
      <alignment horizontal="center" vertical="center"/>
    </xf>
    <xf numFmtId="2" fontId="125" fillId="54" borderId="73" xfId="0" applyNumberFormat="1" applyFont="1" applyFill="1" applyBorder="1" applyAlignment="1">
      <alignment horizontal="center" vertical="center"/>
    </xf>
    <xf numFmtId="2" fontId="125" fillId="54" borderId="75" xfId="0" applyNumberFormat="1" applyFont="1" applyFill="1" applyBorder="1" applyAlignment="1">
      <alignment horizontal="center" vertical="center"/>
    </xf>
    <xf numFmtId="2" fontId="125" fillId="54" borderId="80" xfId="0" applyNumberFormat="1" applyFont="1" applyFill="1" applyBorder="1" applyAlignment="1">
      <alignment horizontal="center" vertical="center"/>
    </xf>
    <xf numFmtId="0" fontId="125" fillId="54" borderId="46" xfId="0" applyFont="1" applyFill="1" applyBorder="1" applyAlignment="1">
      <alignment horizontal="center" vertical="center"/>
    </xf>
    <xf numFmtId="0" fontId="128" fillId="54" borderId="70" xfId="0" applyFont="1" applyFill="1" applyBorder="1" applyAlignment="1">
      <alignment horizontal="left" vertical="center" wrapText="1"/>
    </xf>
    <xf numFmtId="0" fontId="128" fillId="54" borderId="7" xfId="0" applyFont="1" applyFill="1" applyBorder="1" applyAlignment="1">
      <alignment horizontal="center" vertical="center" wrapText="1"/>
    </xf>
    <xf numFmtId="4" fontId="128" fillId="54" borderId="7" xfId="0" applyNumberFormat="1" applyFont="1" applyFill="1" applyBorder="1" applyAlignment="1">
      <alignment horizontal="center" vertical="center" wrapText="1"/>
    </xf>
    <xf numFmtId="0" fontId="128" fillId="54" borderId="8" xfId="0" applyFont="1" applyFill="1" applyBorder="1" applyAlignment="1">
      <alignment horizontal="center" vertical="center" wrapText="1"/>
    </xf>
    <xf numFmtId="0" fontId="126" fillId="54" borderId="35" xfId="0" applyFont="1" applyFill="1" applyBorder="1" applyAlignment="1">
      <alignment horizontal="center" vertical="center" wrapText="1"/>
    </xf>
    <xf numFmtId="0" fontId="126" fillId="54" borderId="63" xfId="0" applyFont="1" applyFill="1" applyBorder="1" applyAlignment="1">
      <alignment horizontal="center" vertical="center" wrapText="1"/>
    </xf>
    <xf numFmtId="0" fontId="126" fillId="54" borderId="11" xfId="0" applyFont="1" applyFill="1" applyBorder="1" applyAlignment="1">
      <alignment horizontal="center" vertical="center" wrapText="1"/>
    </xf>
    <xf numFmtId="0" fontId="126" fillId="54" borderId="12" xfId="0" applyFont="1" applyFill="1" applyBorder="1" applyAlignment="1">
      <alignment horizontal="center" vertical="center" wrapText="1"/>
    </xf>
    <xf numFmtId="212" fontId="128" fillId="54" borderId="46" xfId="0" applyNumberFormat="1" applyFont="1" applyFill="1" applyBorder="1" applyAlignment="1">
      <alignment horizontal="center" vertical="center" wrapText="1"/>
    </xf>
    <xf numFmtId="0" fontId="128" fillId="54" borderId="70" xfId="0" applyFont="1" applyFill="1" applyBorder="1" applyAlignment="1">
      <alignment vertical="center" wrapText="1"/>
    </xf>
    <xf numFmtId="3" fontId="128" fillId="54" borderId="7" xfId="0" applyNumberFormat="1" applyFont="1" applyFill="1" applyBorder="1" applyAlignment="1">
      <alignment horizontal="center" vertical="center" wrapText="1"/>
    </xf>
    <xf numFmtId="212" fontId="128" fillId="54" borderId="47" xfId="0" applyNumberFormat="1" applyFont="1" applyFill="1" applyBorder="1" applyAlignment="1">
      <alignment horizontal="center" vertical="center" wrapText="1"/>
    </xf>
    <xf numFmtId="4" fontId="128" fillId="54" borderId="70" xfId="0" applyNumberFormat="1" applyFont="1" applyFill="1" applyBorder="1" applyAlignment="1">
      <alignment horizontal="left" vertical="center" wrapText="1"/>
    </xf>
    <xf numFmtId="4" fontId="128" fillId="54" borderId="70" xfId="0" applyNumberFormat="1" applyFont="1" applyFill="1" applyBorder="1" applyAlignment="1">
      <alignment vertical="center" wrapText="1"/>
    </xf>
    <xf numFmtId="0" fontId="128" fillId="54" borderId="71" xfId="0" applyFont="1" applyFill="1" applyBorder="1" applyAlignment="1">
      <alignment horizontal="left" vertical="center" wrapText="1"/>
    </xf>
    <xf numFmtId="4" fontId="128" fillId="54" borderId="8" xfId="0" applyNumberFormat="1" applyFont="1" applyFill="1" applyBorder="1" applyAlignment="1">
      <alignment horizontal="center" vertical="center" wrapText="1"/>
    </xf>
    <xf numFmtId="0" fontId="128" fillId="54" borderId="7" xfId="0" applyNumberFormat="1" applyFont="1" applyFill="1" applyBorder="1" applyAlignment="1">
      <alignment horizontal="center" vertical="center" wrapText="1"/>
    </xf>
    <xf numFmtId="212" fontId="128" fillId="54" borderId="7" xfId="0" applyNumberFormat="1" applyFont="1" applyFill="1" applyBorder="1" applyAlignment="1">
      <alignment horizontal="center" vertical="center" wrapText="1"/>
    </xf>
    <xf numFmtId="4" fontId="128" fillId="54" borderId="71" xfId="0" applyNumberFormat="1" applyFont="1" applyFill="1" applyBorder="1" applyAlignment="1">
      <alignment vertical="center" wrapText="1"/>
    </xf>
    <xf numFmtId="4" fontId="125" fillId="54" borderId="8" xfId="0" applyNumberFormat="1" applyFont="1" applyFill="1" applyBorder="1" applyAlignment="1">
      <alignment horizontal="center" vertical="center"/>
    </xf>
    <xf numFmtId="4" fontId="125" fillId="54" borderId="7" xfId="0" applyNumberFormat="1" applyFont="1" applyFill="1" applyBorder="1" applyAlignment="1">
      <alignment horizontal="center" vertical="center"/>
    </xf>
    <xf numFmtId="4" fontId="125" fillId="54" borderId="46" xfId="0" applyNumberFormat="1" applyFont="1" applyFill="1" applyBorder="1" applyAlignment="1">
      <alignment horizontal="center" vertical="center"/>
    </xf>
    <xf numFmtId="4" fontId="125" fillId="54" borderId="54" xfId="0" applyNumberFormat="1" applyFont="1" applyFill="1" applyBorder="1" applyAlignment="1">
      <alignment horizontal="center" vertical="center"/>
    </xf>
    <xf numFmtId="4" fontId="125" fillId="54" borderId="55" xfId="0" applyNumberFormat="1" applyFont="1" applyFill="1" applyBorder="1" applyAlignment="1">
      <alignment horizontal="center" vertical="center"/>
    </xf>
    <xf numFmtId="4" fontId="125" fillId="54" borderId="56" xfId="0" applyNumberFormat="1" applyFont="1" applyFill="1" applyBorder="1" applyAlignment="1">
      <alignment horizontal="center" vertical="center"/>
    </xf>
    <xf numFmtId="4" fontId="125" fillId="54" borderId="7" xfId="0" applyNumberFormat="1" applyFont="1" applyFill="1" applyBorder="1" applyAlignment="1">
      <alignment horizontal="center" vertical="center"/>
    </xf>
    <xf numFmtId="2" fontId="125" fillId="54" borderId="73" xfId="0" applyNumberFormat="1" applyFont="1" applyFill="1" applyBorder="1" applyAlignment="1">
      <alignment horizontal="center" vertical="center"/>
    </xf>
    <xf numFmtId="0" fontId="128" fillId="54" borderId="4" xfId="0" applyFont="1" applyFill="1" applyBorder="1" applyAlignment="1">
      <alignment horizontal="center" wrapText="1"/>
    </xf>
    <xf numFmtId="0" fontId="128" fillId="54" borderId="5" xfId="0" applyFont="1" applyFill="1" applyBorder="1" applyAlignment="1">
      <alignment horizontal="center" wrapText="1"/>
    </xf>
    <xf numFmtId="0" fontId="128" fillId="54" borderId="39" xfId="0" applyFont="1" applyFill="1" applyBorder="1" applyAlignment="1">
      <alignment horizontal="center" vertical="center" wrapText="1"/>
    </xf>
    <xf numFmtId="0" fontId="128" fillId="54" borderId="9" xfId="0" applyFont="1" applyFill="1" applyBorder="1" applyAlignment="1">
      <alignment horizontal="center" vertical="center" wrapText="1"/>
    </xf>
    <xf numFmtId="0" fontId="126" fillId="54" borderId="4" xfId="0" applyFont="1" applyFill="1" applyBorder="1" applyAlignment="1">
      <alignment horizontal="center" vertical="center" wrapText="1"/>
    </xf>
    <xf numFmtId="0" fontId="126" fillId="54" borderId="5" xfId="0" applyFont="1" applyFill="1" applyBorder="1" applyAlignment="1">
      <alignment horizontal="center" vertical="center" wrapText="1"/>
    </xf>
    <xf numFmtId="4" fontId="128" fillId="54" borderId="70" xfId="0" applyNumberFormat="1" applyFont="1" applyFill="1" applyBorder="1" applyAlignment="1">
      <alignment vertical="center" wrapText="1"/>
    </xf>
    <xf numFmtId="0" fontId="125" fillId="54" borderId="70" xfId="0" applyFont="1" applyFill="1" applyBorder="1" applyAlignment="1">
      <alignment vertical="center" wrapText="1"/>
    </xf>
    <xf numFmtId="4" fontId="128" fillId="54" borderId="8" xfId="0" applyNumberFormat="1" applyFont="1" applyFill="1" applyBorder="1" applyAlignment="1">
      <alignment horizontal="center" vertical="center" wrapText="1"/>
    </xf>
    <xf numFmtId="0" fontId="129" fillId="54" borderId="6" xfId="0" applyFont="1" applyFill="1" applyBorder="1" applyAlignment="1">
      <alignment horizontal="center" vertical="center" wrapText="1"/>
    </xf>
    <xf numFmtId="212" fontId="128" fillId="54" borderId="7" xfId="0" applyNumberFormat="1" applyFont="1" applyFill="1" applyBorder="1" applyAlignment="1">
      <alignment horizontal="center" vertical="center" wrapText="1"/>
    </xf>
    <xf numFmtId="0" fontId="129" fillId="54" borderId="7" xfId="0" applyFont="1" applyFill="1" applyBorder="1" applyAlignment="1">
      <alignment horizontal="center" vertical="center" wrapText="1"/>
    </xf>
    <xf numFmtId="4" fontId="125" fillId="54" borderId="7" xfId="0" applyNumberFormat="1" applyFont="1" applyFill="1" applyBorder="1" applyAlignment="1">
      <alignment horizontal="center" vertical="center"/>
    </xf>
    <xf numFmtId="0" fontId="125" fillId="54" borderId="7" xfId="0" applyFont="1" applyFill="1" applyBorder="1" applyAlignment="1">
      <alignment horizontal="center" vertical="center"/>
    </xf>
    <xf numFmtId="2" fontId="125" fillId="54" borderId="73" xfId="0" applyNumberFormat="1" applyFont="1" applyFill="1" applyBorder="1" applyAlignment="1">
      <alignment horizontal="center" vertical="center"/>
    </xf>
    <xf numFmtId="4" fontId="128" fillId="54" borderId="71" xfId="0" applyNumberFormat="1" applyFont="1" applyFill="1" applyBorder="1" applyAlignment="1">
      <alignment vertical="center" wrapText="1"/>
    </xf>
    <xf numFmtId="0" fontId="129" fillId="54" borderId="82" xfId="0" applyFont="1" applyFill="1" applyBorder="1" applyAlignment="1">
      <alignment vertical="center" wrapText="1"/>
    </xf>
    <xf numFmtId="4" fontId="128" fillId="54" borderId="7" xfId="0" applyNumberFormat="1" applyFont="1" applyFill="1" applyBorder="1" applyAlignment="1">
      <alignment horizontal="center" vertical="center" wrapText="1"/>
    </xf>
    <xf numFmtId="3" fontId="128" fillId="54" borderId="7" xfId="0" applyNumberFormat="1" applyFont="1" applyFill="1" applyBorder="1" applyAlignment="1">
      <alignment horizontal="center" vertical="center" wrapText="1"/>
    </xf>
    <xf numFmtId="0" fontId="126" fillId="54" borderId="12" xfId="0" applyFont="1" applyFill="1" applyBorder="1" applyAlignment="1">
      <alignment horizontal="center" vertical="center" wrapText="1"/>
    </xf>
    <xf numFmtId="0" fontId="126" fillId="54" borderId="37" xfId="0" applyFont="1" applyFill="1" applyBorder="1" applyAlignment="1">
      <alignment horizontal="center" vertical="center" wrapText="1"/>
    </xf>
    <xf numFmtId="4" fontId="126" fillId="54" borderId="54" xfId="0" applyNumberFormat="1" applyFont="1" applyFill="1" applyBorder="1" applyAlignment="1">
      <alignment horizontal="center" vertical="center" wrapText="1"/>
    </xf>
    <xf numFmtId="4" fontId="126" fillId="54" borderId="62" xfId="0" applyNumberFormat="1" applyFont="1" applyFill="1" applyBorder="1" applyAlignment="1">
      <alignment horizontal="center" vertical="center" wrapText="1"/>
    </xf>
    <xf numFmtId="4" fontId="126" fillId="54" borderId="76" xfId="0" applyNumberFormat="1" applyFont="1" applyFill="1" applyBorder="1" applyAlignment="1">
      <alignment horizontal="center" vertical="center" wrapText="1"/>
    </xf>
    <xf numFmtId="0" fontId="128" fillId="54" borderId="11" xfId="0" applyFont="1" applyFill="1" applyBorder="1" applyAlignment="1">
      <alignment horizontal="center" wrapText="1"/>
    </xf>
    <xf numFmtId="0" fontId="128" fillId="54" borderId="12" xfId="0" applyFont="1" applyFill="1" applyBorder="1" applyAlignment="1">
      <alignment horizontal="center" wrapText="1"/>
    </xf>
    <xf numFmtId="4" fontId="128" fillId="54" borderId="70" xfId="0" applyNumberFormat="1" applyFont="1" applyFill="1" applyBorder="1" applyAlignment="1">
      <alignment horizontal="left" vertical="center" wrapText="1"/>
    </xf>
    <xf numFmtId="212" fontId="128" fillId="54" borderId="46" xfId="0" applyNumberFormat="1" applyFont="1" applyFill="1" applyBorder="1" applyAlignment="1">
      <alignment horizontal="center" vertical="center" wrapText="1"/>
    </xf>
    <xf numFmtId="4" fontId="125" fillId="54" borderId="8" xfId="0" applyNumberFormat="1" applyFont="1" applyFill="1" applyBorder="1" applyAlignment="1">
      <alignment horizontal="center" vertical="center"/>
    </xf>
    <xf numFmtId="0" fontId="125" fillId="54" borderId="6" xfId="0" applyFont="1" applyFill="1" applyBorder="1" applyAlignment="1">
      <alignment horizontal="center" vertical="center"/>
    </xf>
    <xf numFmtId="2" fontId="125" fillId="54" borderId="80" xfId="0" applyNumberFormat="1" applyFont="1" applyFill="1" applyBorder="1" applyAlignment="1">
      <alignment horizontal="center" vertical="center"/>
    </xf>
    <xf numFmtId="0" fontId="128" fillId="54" borderId="63" xfId="0" applyFont="1" applyFill="1" applyBorder="1" applyAlignment="1">
      <alignment horizontal="center" vertical="center" wrapText="1"/>
    </xf>
    <xf numFmtId="0" fontId="128" fillId="54" borderId="68" xfId="0" applyFont="1" applyFill="1" applyBorder="1" applyAlignment="1">
      <alignment horizontal="center" vertical="center" wrapText="1"/>
    </xf>
    <xf numFmtId="0" fontId="128" fillId="54" borderId="40" xfId="0" applyFont="1" applyFill="1" applyBorder="1" applyAlignment="1">
      <alignment horizontal="center" vertical="center" wrapText="1"/>
    </xf>
    <xf numFmtId="0" fontId="128" fillId="54" borderId="42" xfId="0" applyFont="1" applyFill="1" applyBorder="1" applyAlignment="1">
      <alignment horizontal="center" vertical="center" wrapText="1"/>
    </xf>
    <xf numFmtId="4" fontId="126" fillId="54" borderId="4" xfId="0" applyNumberFormat="1" applyFont="1" applyFill="1" applyBorder="1" applyAlignment="1">
      <alignment horizontal="center" vertical="center" wrapText="1"/>
    </xf>
    <xf numFmtId="4" fontId="126" fillId="54" borderId="53" xfId="0" applyNumberFormat="1" applyFont="1" applyFill="1" applyBorder="1" applyAlignment="1">
      <alignment horizontal="center" vertical="center" wrapText="1"/>
    </xf>
    <xf numFmtId="4" fontId="126" fillId="54" borderId="5" xfId="0" applyNumberFormat="1" applyFont="1" applyFill="1" applyBorder="1" applyAlignment="1">
      <alignment horizontal="center" vertical="center" wrapText="1"/>
    </xf>
    <xf numFmtId="4" fontId="126" fillId="54" borderId="39" xfId="0" applyNumberFormat="1" applyFont="1" applyFill="1" applyBorder="1" applyAlignment="1">
      <alignment horizontal="center" vertical="center" wrapText="1"/>
    </xf>
    <xf numFmtId="4" fontId="126" fillId="54" borderId="36" xfId="0" applyNumberFormat="1" applyFont="1" applyFill="1" applyBorder="1" applyAlignment="1">
      <alignment horizontal="center" vertical="center" wrapText="1"/>
    </xf>
    <xf numFmtId="4" fontId="126" fillId="54" borderId="9" xfId="0" applyNumberFormat="1" applyFont="1" applyFill="1" applyBorder="1" applyAlignment="1">
      <alignment horizontal="center" vertical="center" wrapText="1"/>
    </xf>
    <xf numFmtId="4" fontId="125" fillId="54" borderId="47" xfId="0" applyNumberFormat="1" applyFont="1" applyFill="1" applyBorder="1" applyAlignment="1">
      <alignment horizontal="center" vertical="center"/>
    </xf>
    <xf numFmtId="0" fontId="125" fillId="54" borderId="61" xfId="0" applyFont="1" applyFill="1" applyBorder="1" applyAlignment="1">
      <alignment horizontal="center" vertical="center"/>
    </xf>
    <xf numFmtId="0" fontId="128" fillId="54" borderId="70" xfId="0" applyFont="1" applyFill="1" applyBorder="1" applyAlignment="1">
      <alignment horizontal="left" vertical="center" wrapText="1"/>
    </xf>
    <xf numFmtId="0" fontId="128" fillId="54" borderId="7" xfId="0" applyFont="1" applyFill="1" applyBorder="1" applyAlignment="1">
      <alignment horizontal="center" vertical="center" wrapText="1"/>
    </xf>
    <xf numFmtId="0" fontId="125" fillId="54" borderId="47" xfId="0" applyFont="1" applyFill="1" applyBorder="1" applyAlignment="1">
      <alignment horizontal="center" vertical="center"/>
    </xf>
    <xf numFmtId="4" fontId="125" fillId="54" borderId="46" xfId="0" applyNumberFormat="1" applyFont="1" applyFill="1" applyBorder="1" applyAlignment="1">
      <alignment horizontal="center" vertical="center"/>
    </xf>
    <xf numFmtId="0" fontId="125" fillId="54" borderId="46" xfId="0" applyFont="1" applyFill="1" applyBorder="1" applyAlignment="1">
      <alignment horizontal="center" vertical="center"/>
    </xf>
    <xf numFmtId="0" fontId="126" fillId="54" borderId="39" xfId="0" applyFont="1" applyFill="1" applyBorder="1" applyAlignment="1">
      <alignment horizontal="center" vertical="center" wrapText="1"/>
    </xf>
    <xf numFmtId="0" fontId="126" fillId="54" borderId="36" xfId="0" applyFont="1" applyFill="1" applyBorder="1" applyAlignment="1">
      <alignment horizontal="center" vertical="center" wrapText="1"/>
    </xf>
    <xf numFmtId="0" fontId="126" fillId="54" borderId="9" xfId="0" applyFont="1" applyFill="1" applyBorder="1" applyAlignment="1">
      <alignment horizontal="center" vertical="center" wrapText="1"/>
    </xf>
    <xf numFmtId="0" fontId="128" fillId="54" borderId="7" xfId="0" applyNumberFormat="1" applyFont="1" applyFill="1" applyBorder="1" applyAlignment="1">
      <alignment horizontal="center" vertical="center" wrapText="1"/>
    </xf>
    <xf numFmtId="2" fontId="125" fillId="54" borderId="75" xfId="0" applyNumberFormat="1" applyFont="1" applyFill="1" applyBorder="1" applyAlignment="1">
      <alignment horizontal="center" vertical="center"/>
    </xf>
    <xf numFmtId="2" fontId="125" fillId="54" borderId="78" xfId="0" applyNumberFormat="1" applyFont="1" applyFill="1" applyBorder="1" applyAlignment="1">
      <alignment horizontal="center" vertical="center"/>
    </xf>
    <xf numFmtId="0" fontId="125" fillId="54" borderId="71" xfId="0" applyFont="1" applyFill="1" applyBorder="1" applyAlignment="1">
      <alignment vertical="center" wrapText="1"/>
    </xf>
    <xf numFmtId="0" fontId="125" fillId="54" borderId="8" xfId="0" applyFont="1" applyFill="1" applyBorder="1" applyAlignment="1">
      <alignment horizontal="center" vertical="center" wrapText="1"/>
    </xf>
    <xf numFmtId="0" fontId="128" fillId="54" borderId="8" xfId="0" applyFont="1" applyFill="1" applyBorder="1" applyAlignment="1">
      <alignment horizontal="center" vertical="center" wrapText="1"/>
    </xf>
    <xf numFmtId="0" fontId="125" fillId="54" borderId="44" xfId="0" applyFont="1" applyFill="1" applyBorder="1" applyAlignment="1">
      <alignment horizontal="center" vertical="center" wrapText="1"/>
    </xf>
    <xf numFmtId="212" fontId="125" fillId="54" borderId="47" xfId="0" applyNumberFormat="1" applyFont="1" applyFill="1" applyBorder="1" applyAlignment="1">
      <alignment horizontal="center" vertical="center" wrapText="1"/>
    </xf>
    <xf numFmtId="0" fontId="125" fillId="54" borderId="60" xfId="0" applyFont="1" applyFill="1" applyBorder="1" applyAlignment="1">
      <alignment horizontal="center" vertical="center"/>
    </xf>
    <xf numFmtId="0" fontId="128" fillId="54" borderId="70" xfId="0" applyFont="1" applyFill="1" applyBorder="1" applyAlignment="1">
      <alignment vertical="center" wrapText="1"/>
    </xf>
    <xf numFmtId="0" fontId="128" fillId="54" borderId="71" xfId="0" applyFont="1" applyFill="1" applyBorder="1" applyAlignment="1">
      <alignment vertical="center" wrapText="1"/>
    </xf>
    <xf numFmtId="2" fontId="125" fillId="54" borderId="77" xfId="0" applyNumberFormat="1" applyFont="1" applyFill="1" applyBorder="1" applyAlignment="1">
      <alignment horizontal="center" vertical="center"/>
    </xf>
    <xf numFmtId="212" fontId="128" fillId="54" borderId="47" xfId="0" applyNumberFormat="1" applyFont="1" applyFill="1" applyBorder="1" applyAlignment="1">
      <alignment horizontal="center" vertical="center" wrapText="1"/>
    </xf>
    <xf numFmtId="0" fontId="126" fillId="54" borderId="54" xfId="0" applyFont="1" applyFill="1" applyBorder="1" applyAlignment="1">
      <alignment horizontal="center" vertical="center" wrapText="1"/>
    </xf>
    <xf numFmtId="0" fontId="126" fillId="54" borderId="62" xfId="0" applyFont="1" applyFill="1" applyBorder="1" applyAlignment="1">
      <alignment horizontal="center" vertical="center" wrapText="1"/>
    </xf>
    <xf numFmtId="0" fontId="126" fillId="54" borderId="76" xfId="0" applyFont="1" applyFill="1" applyBorder="1" applyAlignment="1">
      <alignment horizontal="center" vertical="center" wrapText="1"/>
    </xf>
    <xf numFmtId="0" fontId="128" fillId="54" borderId="71" xfId="0" applyFont="1" applyFill="1" applyBorder="1" applyAlignment="1">
      <alignment horizontal="left" vertical="center" wrapText="1"/>
    </xf>
    <xf numFmtId="0" fontId="128" fillId="54" borderId="11" xfId="0" applyFont="1" applyFill="1" applyBorder="1" applyAlignment="1">
      <alignment horizontal="center"/>
    </xf>
    <xf numFmtId="3" fontId="128" fillId="54" borderId="8" xfId="0" applyNumberFormat="1" applyFont="1" applyFill="1" applyBorder="1" applyAlignment="1">
      <alignment horizontal="center" vertical="center" wrapText="1"/>
    </xf>
    <xf numFmtId="0" fontId="124" fillId="54" borderId="0" xfId="0" applyFont="1" applyFill="1" applyBorder="1" applyAlignment="1">
      <alignment horizontal="center" wrapText="1"/>
    </xf>
    <xf numFmtId="0" fontId="126" fillId="54" borderId="69" xfId="0" applyFont="1" applyFill="1" applyBorder="1" applyAlignment="1">
      <alignment horizontal="center" vertical="center" wrapText="1"/>
    </xf>
    <xf numFmtId="0" fontId="126" fillId="54" borderId="2" xfId="0" applyFont="1" applyFill="1" applyBorder="1" applyAlignment="1">
      <alignment horizontal="center" vertical="center" wrapText="1"/>
    </xf>
    <xf numFmtId="0" fontId="126" fillId="54" borderId="63" xfId="0" applyFont="1" applyFill="1" applyBorder="1" applyAlignment="1">
      <alignment horizontal="center" vertical="center" wrapText="1"/>
    </xf>
    <xf numFmtId="0" fontId="126" fillId="54" borderId="11" xfId="0" applyFont="1" applyFill="1" applyBorder="1" applyAlignment="1">
      <alignment horizontal="center" vertical="center" wrapText="1"/>
    </xf>
    <xf numFmtId="0" fontId="127" fillId="54" borderId="4" xfId="0" applyFont="1" applyFill="1" applyBorder="1" applyAlignment="1">
      <alignment horizontal="center" vertical="center"/>
    </xf>
    <xf numFmtId="0" fontId="127" fillId="54" borderId="5" xfId="0" applyFont="1" applyFill="1" applyBorder="1" applyAlignment="1">
      <alignment horizontal="center" vertical="center"/>
    </xf>
    <xf numFmtId="0" fontId="126" fillId="54" borderId="53" xfId="0" applyFont="1" applyFill="1" applyBorder="1" applyAlignment="1">
      <alignment horizontal="center" vertical="center" wrapText="1"/>
    </xf>
    <xf numFmtId="0" fontId="126" fillId="54" borderId="58" xfId="0" applyFont="1" applyFill="1" applyBorder="1" applyAlignment="1">
      <alignment horizontal="center" vertical="center" wrapText="1"/>
    </xf>
    <xf numFmtId="0" fontId="128" fillId="54" borderId="14" xfId="0" applyFont="1" applyFill="1" applyBorder="1" applyAlignment="1">
      <alignment horizontal="center" vertical="center" wrapText="1"/>
    </xf>
    <xf numFmtId="0" fontId="126" fillId="54" borderId="35" xfId="0" applyFont="1" applyFill="1" applyBorder="1" applyAlignment="1">
      <alignment horizontal="center" vertical="center" wrapText="1"/>
    </xf>
  </cellXfs>
  <cellStyles count="1913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INDEX.STATION.2012(v1.0)_" xfId="19"/>
    <cellStyle name="_Model_RAB Мой_46EE.2011(v1.0)_INDEX.STATION.2012(v2.0)" xfId="20"/>
    <cellStyle name="_Model_RAB Мой_ARMRAZR" xfId="21"/>
    <cellStyle name="_Model_RAB Мой_BALANCE.WARM.2011YEAR.NEW.UPDATE.SCHEME" xfId="22"/>
    <cellStyle name="_Model_RAB Мой_EE.2REK.P2011.4.78(v0.3)" xfId="23"/>
    <cellStyle name="_Model_RAB Мой_INVEST.EE.PLAN.4.78(v0.1)" xfId="24"/>
    <cellStyle name="_Model_RAB Мой_INVEST.EE.PLAN.4.78(v0.3)" xfId="25"/>
    <cellStyle name="_Model_RAB Мой_INVEST.PLAN.4.78(v0.1)" xfId="26"/>
    <cellStyle name="_Model_RAB Мой_INVEST.WARM.PLAN.4.78(v0.1)" xfId="27"/>
    <cellStyle name="_Model_RAB Мой_INVEST_WARM_PLAN" xfId="28"/>
    <cellStyle name="_Model_RAB Мой_NADB.JNVLS.APTEKA.2011(v1.3.3)" xfId="29"/>
    <cellStyle name="_Model_RAB Мой_NADB.JNVLS.APTEKA.2011(v1.3.3)_INDEX.STATION.2012(v1.0)_" xfId="30"/>
    <cellStyle name="_Model_RAB Мой_NADB.JNVLS.APTEKA.2011(v1.3.3)_INDEX.STATION.2012(v2.0)" xfId="31"/>
    <cellStyle name="_Model_RAB Мой_NADB.JNVLS.APTEKA.2011(v1.3.4)" xfId="32"/>
    <cellStyle name="_Model_RAB Мой_NADB.JNVLS.APTEKA.2011(v1.3.4)_INDEX.STATION.2012(v1.0)_" xfId="33"/>
    <cellStyle name="_Model_RAB Мой_NADB.JNVLS.APTEKA.2011(v1.3.4)_INDEX.STATION.2012(v2.0)" xfId="34"/>
    <cellStyle name="_Model_RAB Мой_PREDEL.JKH.UTV.2011(v1.0.1)" xfId="35"/>
    <cellStyle name="_Model_RAB Мой_PREDEL.JKH.UTV.2011(v1.0.1)_INDEX.STATION.2012(v1.0)_" xfId="36"/>
    <cellStyle name="_Model_RAB Мой_PREDEL.JKH.UTV.2011(v1.0.1)_INDEX.STATION.2012(v2.0)" xfId="37"/>
    <cellStyle name="_Model_RAB Мой_TEST.TEMPLATE" xfId="38"/>
    <cellStyle name="_Model_RAB Мой_UPDATE.46EE.2011.TO.1.1" xfId="39"/>
    <cellStyle name="_Model_RAB Мой_UPDATE.BALANCE.WARM.2011YEAR.TO.1.1" xfId="40"/>
    <cellStyle name="_Model_RAB Мой_UPDATE.BALANCE.WARM.2011YEAR.TO.1.1_INDEX.STATION.2012(v1.0)_" xfId="41"/>
    <cellStyle name="_Model_RAB Мой_UPDATE.BALANCE.WARM.2011YEAR.TO.1.1_INDEX.STATION.2012(v2.0)" xfId="42"/>
    <cellStyle name="_Model_RAB Мой_UPDATE.BALANCE.WARM.2011YEAR.TO.1.1_OREP.KU.2011.MONTHLY.02(v1.1)" xfId="43"/>
    <cellStyle name="_Model_RAB_MRSK_svod" xfId="44"/>
    <cellStyle name="_Model_RAB_MRSK_svod 2" xfId="45"/>
    <cellStyle name="_Model_RAB_MRSK_svod 2_OREP.KU.2011.MONTHLY.02(v0.1)" xfId="46"/>
    <cellStyle name="_Model_RAB_MRSK_svod 2_OREP.KU.2011.MONTHLY.02(v0.4)" xfId="47"/>
    <cellStyle name="_Model_RAB_MRSK_svod 2_OREP.KU.2011.MONTHLY.11(v1.4)" xfId="48"/>
    <cellStyle name="_Model_RAB_MRSK_svod 2_UPDATE.OREP.KU.2011.MONTHLY.02.TO.1.2" xfId="49"/>
    <cellStyle name="_Model_RAB_MRSK_svod_46EE.2011(v1.0)" xfId="50"/>
    <cellStyle name="_Model_RAB_MRSK_svod_46EE.2011(v1.0)_INDEX.STATION.2012(v1.0)_" xfId="51"/>
    <cellStyle name="_Model_RAB_MRSK_svod_46EE.2011(v1.0)_INDEX.STATION.2012(v2.0)" xfId="52"/>
    <cellStyle name="_Model_RAB_MRSK_svod_ARMRAZR" xfId="53"/>
    <cellStyle name="_Model_RAB_MRSK_svod_BALANCE.WARM.2011YEAR.NEW.UPDATE.SCHEME" xfId="54"/>
    <cellStyle name="_Model_RAB_MRSK_svod_EE.2REK.P2011.4.78(v0.3)" xfId="55"/>
    <cellStyle name="_Model_RAB_MRSK_svod_INVEST.EE.PLAN.4.78(v0.1)" xfId="56"/>
    <cellStyle name="_Model_RAB_MRSK_svod_INVEST.EE.PLAN.4.78(v0.3)" xfId="57"/>
    <cellStyle name="_Model_RAB_MRSK_svod_INVEST.PLAN.4.78(v0.1)" xfId="58"/>
    <cellStyle name="_Model_RAB_MRSK_svod_INVEST.WARM.PLAN.4.78(v0.1)" xfId="59"/>
    <cellStyle name="_Model_RAB_MRSK_svod_INVEST_WARM_PLAN" xfId="60"/>
    <cellStyle name="_Model_RAB_MRSK_svod_NADB.JNVLS.APTEKA.2011(v1.3.3)" xfId="61"/>
    <cellStyle name="_Model_RAB_MRSK_svod_NADB.JNVLS.APTEKA.2011(v1.3.3)_INDEX.STATION.2012(v1.0)_" xfId="62"/>
    <cellStyle name="_Model_RAB_MRSK_svod_NADB.JNVLS.APTEKA.2011(v1.3.3)_INDEX.STATION.2012(v2.0)" xfId="63"/>
    <cellStyle name="_Model_RAB_MRSK_svod_NADB.JNVLS.APTEKA.2011(v1.3.4)" xfId="64"/>
    <cellStyle name="_Model_RAB_MRSK_svod_NADB.JNVLS.APTEKA.2011(v1.3.4)_INDEX.STATION.2012(v1.0)_" xfId="65"/>
    <cellStyle name="_Model_RAB_MRSK_svod_NADB.JNVLS.APTEKA.2011(v1.3.4)_INDEX.STATION.2012(v2.0)" xfId="66"/>
    <cellStyle name="_Model_RAB_MRSK_svod_PREDEL.JKH.UTV.2011(v1.0.1)" xfId="67"/>
    <cellStyle name="_Model_RAB_MRSK_svod_PREDEL.JKH.UTV.2011(v1.0.1)_INDEX.STATION.2012(v1.0)_" xfId="68"/>
    <cellStyle name="_Model_RAB_MRSK_svod_PREDEL.JKH.UTV.2011(v1.0.1)_INDEX.STATION.2012(v2.0)" xfId="69"/>
    <cellStyle name="_Model_RAB_MRSK_svod_TEST.TEMPLATE" xfId="70"/>
    <cellStyle name="_Model_RAB_MRSK_svod_UPDATE.46EE.2011.TO.1.1" xfId="71"/>
    <cellStyle name="_Model_RAB_MRSK_svod_UPDATE.BALANCE.WARM.2011YEAR.TO.1.1" xfId="72"/>
    <cellStyle name="_Model_RAB_MRSK_svod_UPDATE.BALANCE.WARM.2011YEAR.TO.1.1_INDEX.STATION.2012(v1.0)_" xfId="73"/>
    <cellStyle name="_Model_RAB_MRSK_svod_UPDATE.BALANCE.WARM.2011YEAR.TO.1.1_INDEX.STATION.2012(v2.0)" xfId="74"/>
    <cellStyle name="_Model_RAB_MRSK_svod_UPDATE.BALANCE.WARM.2011YEAR.TO.1.1_OREP.KU.2011.MONTHLY.02(v1.1)" xfId="75"/>
    <cellStyle name="_Plug" xfId="76"/>
    <cellStyle name="_Бюджет2006_ПОКАЗАТЕЛИ СВОДНЫЕ" xfId="77"/>
    <cellStyle name="_ВО ОП ТЭС-ОТ- 2007" xfId="78"/>
    <cellStyle name="_ВФ ОАО ТЭС-ОТ- 2009" xfId="79"/>
    <cellStyle name="_выручка по присоединениям2" xfId="80"/>
    <cellStyle name="_Договор аренды ЯЭ с разбивкой" xfId="81"/>
    <cellStyle name="_Защита ФЗП" xfId="82"/>
    <cellStyle name="_Исходные данные для модели" xfId="83"/>
    <cellStyle name="_Консолидация-2008-проект-new" xfId="84"/>
    <cellStyle name="_МОДЕЛЬ_1 (2)" xfId="85"/>
    <cellStyle name="_МОДЕЛЬ_1 (2) 2" xfId="86"/>
    <cellStyle name="_МОДЕЛЬ_1 (2) 2_OREP.KU.2011.MONTHLY.02(v0.1)" xfId="87"/>
    <cellStyle name="_МОДЕЛЬ_1 (2) 2_OREP.KU.2011.MONTHLY.02(v0.4)" xfId="88"/>
    <cellStyle name="_МОДЕЛЬ_1 (2) 2_OREP.KU.2011.MONTHLY.11(v1.4)" xfId="89"/>
    <cellStyle name="_МОДЕЛЬ_1 (2) 2_UPDATE.OREP.KU.2011.MONTHLY.02.TO.1.2" xfId="90"/>
    <cellStyle name="_МОДЕЛЬ_1 (2)_46EE.2011(v1.0)" xfId="91"/>
    <cellStyle name="_МОДЕЛЬ_1 (2)_46EE.2011(v1.0)_INDEX.STATION.2012(v1.0)_" xfId="92"/>
    <cellStyle name="_МОДЕЛЬ_1 (2)_46EE.2011(v1.0)_INDEX.STATION.2012(v2.0)" xfId="93"/>
    <cellStyle name="_МОДЕЛЬ_1 (2)_ARMRAZR" xfId="94"/>
    <cellStyle name="_МОДЕЛЬ_1 (2)_BALANCE.WARM.2011YEAR.NEW.UPDATE.SCHEME" xfId="95"/>
    <cellStyle name="_МОДЕЛЬ_1 (2)_EE.2REK.P2011.4.78(v0.3)" xfId="96"/>
    <cellStyle name="_МОДЕЛЬ_1 (2)_INVEST.EE.PLAN.4.78(v0.1)" xfId="97"/>
    <cellStyle name="_МОДЕЛЬ_1 (2)_INVEST.EE.PLAN.4.78(v0.3)" xfId="98"/>
    <cellStyle name="_МОДЕЛЬ_1 (2)_INVEST.PLAN.4.78(v0.1)" xfId="99"/>
    <cellStyle name="_МОДЕЛЬ_1 (2)_INVEST.WARM.PLAN.4.78(v0.1)" xfId="100"/>
    <cellStyle name="_МОДЕЛЬ_1 (2)_INVEST_WARM_PLAN" xfId="101"/>
    <cellStyle name="_МОДЕЛЬ_1 (2)_NADB.JNVLS.APTEKA.2011(v1.3.3)" xfId="102"/>
    <cellStyle name="_МОДЕЛЬ_1 (2)_NADB.JNVLS.APTEKA.2011(v1.3.3)_INDEX.STATION.2012(v1.0)_" xfId="103"/>
    <cellStyle name="_МОДЕЛЬ_1 (2)_NADB.JNVLS.APTEKA.2011(v1.3.3)_INDEX.STATION.2012(v2.0)" xfId="104"/>
    <cellStyle name="_МОДЕЛЬ_1 (2)_NADB.JNVLS.APTEKA.2011(v1.3.4)" xfId="105"/>
    <cellStyle name="_МОДЕЛЬ_1 (2)_NADB.JNVLS.APTEKA.2011(v1.3.4)_INDEX.STATION.2012(v1.0)_" xfId="106"/>
    <cellStyle name="_МОДЕЛЬ_1 (2)_NADB.JNVLS.APTEKA.2011(v1.3.4)_INDEX.STATION.2012(v2.0)" xfId="107"/>
    <cellStyle name="_МОДЕЛЬ_1 (2)_PREDEL.JKH.UTV.2011(v1.0.1)" xfId="108"/>
    <cellStyle name="_МОДЕЛЬ_1 (2)_PREDEL.JKH.UTV.2011(v1.0.1)_INDEX.STATION.2012(v1.0)_" xfId="109"/>
    <cellStyle name="_МОДЕЛЬ_1 (2)_PREDEL.JKH.UTV.2011(v1.0.1)_INDEX.STATION.2012(v2.0)" xfId="110"/>
    <cellStyle name="_МОДЕЛЬ_1 (2)_TEST.TEMPLATE" xfId="111"/>
    <cellStyle name="_МОДЕЛЬ_1 (2)_UPDATE.46EE.2011.TO.1.1" xfId="112"/>
    <cellStyle name="_МОДЕЛЬ_1 (2)_UPDATE.BALANCE.WARM.2011YEAR.TO.1.1" xfId="113"/>
    <cellStyle name="_МОДЕЛЬ_1 (2)_UPDATE.BALANCE.WARM.2011YEAR.TO.1.1_INDEX.STATION.2012(v1.0)_" xfId="114"/>
    <cellStyle name="_МОДЕЛЬ_1 (2)_UPDATE.BALANCE.WARM.2011YEAR.TO.1.1_INDEX.STATION.2012(v2.0)" xfId="115"/>
    <cellStyle name="_МОДЕЛЬ_1 (2)_UPDATE.BALANCE.WARM.2011YEAR.TO.1.1_OREP.KU.2011.MONTHLY.02(v1.1)" xfId="116"/>
    <cellStyle name="_НВВ 2009 постатейно свод по филиалам_09_02_09" xfId="117"/>
    <cellStyle name="_НВВ 2009 постатейно свод по филиалам_для Валентина" xfId="118"/>
    <cellStyle name="_Омск" xfId="119"/>
    <cellStyle name="_ОТ ИД 2009" xfId="120"/>
    <cellStyle name="_пр 5 тариф RAB" xfId="121"/>
    <cellStyle name="_пр 5 тариф RAB 2" xfId="122"/>
    <cellStyle name="_пр 5 тариф RAB 2_OREP.KU.2011.MONTHLY.02(v0.1)" xfId="123"/>
    <cellStyle name="_пр 5 тариф RAB 2_OREP.KU.2011.MONTHLY.02(v0.4)" xfId="124"/>
    <cellStyle name="_пр 5 тариф RAB 2_OREP.KU.2011.MONTHLY.11(v1.4)" xfId="125"/>
    <cellStyle name="_пр 5 тариф RAB 2_UPDATE.OREP.KU.2011.MONTHLY.02.TO.1.2" xfId="126"/>
    <cellStyle name="_пр 5 тариф RAB_46EE.2011(v1.0)" xfId="127"/>
    <cellStyle name="_пр 5 тариф RAB_46EE.2011(v1.0)_INDEX.STATION.2012(v1.0)_" xfId="128"/>
    <cellStyle name="_пр 5 тариф RAB_46EE.2011(v1.0)_INDEX.STATION.2012(v2.0)" xfId="129"/>
    <cellStyle name="_пр 5 тариф RAB_ARMRAZR" xfId="130"/>
    <cellStyle name="_пр 5 тариф RAB_BALANCE.WARM.2011YEAR.NEW.UPDATE.SCHEME" xfId="131"/>
    <cellStyle name="_пр 5 тариф RAB_EE.2REK.P2011.4.78(v0.3)" xfId="132"/>
    <cellStyle name="_пр 5 тариф RAB_INVEST.EE.PLAN.4.78(v0.1)" xfId="133"/>
    <cellStyle name="_пр 5 тариф RAB_INVEST.EE.PLAN.4.78(v0.3)" xfId="134"/>
    <cellStyle name="_пр 5 тариф RAB_INVEST.PLAN.4.78(v0.1)" xfId="135"/>
    <cellStyle name="_пр 5 тариф RAB_INVEST.WARM.PLAN.4.78(v0.1)" xfId="136"/>
    <cellStyle name="_пр 5 тариф RAB_INVEST_WARM_PLAN" xfId="137"/>
    <cellStyle name="_пр 5 тариф RAB_NADB.JNVLS.APTEKA.2011(v1.3.3)" xfId="138"/>
    <cellStyle name="_пр 5 тариф RAB_NADB.JNVLS.APTEKA.2011(v1.3.3)_INDEX.STATION.2012(v1.0)_" xfId="139"/>
    <cellStyle name="_пр 5 тариф RAB_NADB.JNVLS.APTEKA.2011(v1.3.3)_INDEX.STATION.2012(v2.0)" xfId="140"/>
    <cellStyle name="_пр 5 тариф RAB_NADB.JNVLS.APTEKA.2011(v1.3.4)" xfId="141"/>
    <cellStyle name="_пр 5 тариф RAB_NADB.JNVLS.APTEKA.2011(v1.3.4)_INDEX.STATION.2012(v1.0)_" xfId="142"/>
    <cellStyle name="_пр 5 тариф RAB_NADB.JNVLS.APTEKA.2011(v1.3.4)_INDEX.STATION.2012(v2.0)" xfId="143"/>
    <cellStyle name="_пр 5 тариф RAB_PREDEL.JKH.UTV.2011(v1.0.1)" xfId="144"/>
    <cellStyle name="_пр 5 тариф RAB_PREDEL.JKH.UTV.2011(v1.0.1)_INDEX.STATION.2012(v1.0)_" xfId="145"/>
    <cellStyle name="_пр 5 тариф RAB_PREDEL.JKH.UTV.2011(v1.0.1)_INDEX.STATION.2012(v2.0)" xfId="146"/>
    <cellStyle name="_пр 5 тариф RAB_TEST.TEMPLATE" xfId="147"/>
    <cellStyle name="_пр 5 тариф RAB_UPDATE.46EE.2011.TO.1.1" xfId="148"/>
    <cellStyle name="_пр 5 тариф RAB_UPDATE.BALANCE.WARM.2011YEAR.TO.1.1" xfId="149"/>
    <cellStyle name="_пр 5 тариф RAB_UPDATE.BALANCE.WARM.2011YEAR.TO.1.1_INDEX.STATION.2012(v1.0)_" xfId="150"/>
    <cellStyle name="_пр 5 тариф RAB_UPDATE.BALANCE.WARM.2011YEAR.TO.1.1_INDEX.STATION.2012(v2.0)" xfId="151"/>
    <cellStyle name="_пр 5 тариф RAB_UPDATE.BALANCE.WARM.2011YEAR.TO.1.1_OREP.KU.2011.MONTHLY.02(v1.1)" xfId="152"/>
    <cellStyle name="_Предожение _ДБП_2009 г ( согласованные БП)  (2)" xfId="153"/>
    <cellStyle name="_Приложение 2 0806 факт" xfId="154"/>
    <cellStyle name="_Приложение МТС-3-КС" xfId="155"/>
    <cellStyle name="_Приложение-МТС--2-1" xfId="156"/>
    <cellStyle name="_Расчет RAB_22072008" xfId="157"/>
    <cellStyle name="_Расчет RAB_22072008 2" xfId="158"/>
    <cellStyle name="_Расчет RAB_22072008 2_OREP.KU.2011.MONTHLY.02(v0.1)" xfId="159"/>
    <cellStyle name="_Расчет RAB_22072008 2_OREP.KU.2011.MONTHLY.02(v0.4)" xfId="160"/>
    <cellStyle name="_Расчет RAB_22072008 2_OREP.KU.2011.MONTHLY.11(v1.4)" xfId="161"/>
    <cellStyle name="_Расчет RAB_22072008 2_UPDATE.OREP.KU.2011.MONTHLY.02.TO.1.2" xfId="162"/>
    <cellStyle name="_Расчет RAB_22072008_46EE.2011(v1.0)" xfId="163"/>
    <cellStyle name="_Расчет RAB_22072008_46EE.2011(v1.0)_INDEX.STATION.2012(v1.0)_" xfId="164"/>
    <cellStyle name="_Расчет RAB_22072008_46EE.2011(v1.0)_INDEX.STATION.2012(v2.0)" xfId="165"/>
    <cellStyle name="_Расчет RAB_22072008_ARMRAZR" xfId="166"/>
    <cellStyle name="_Расчет RAB_22072008_BALANCE.WARM.2011YEAR.NEW.UPDATE.SCHEME" xfId="167"/>
    <cellStyle name="_Расчет RAB_22072008_EE.2REK.P2011.4.78(v0.3)" xfId="168"/>
    <cellStyle name="_Расчет RAB_22072008_INVEST.EE.PLAN.4.78(v0.1)" xfId="169"/>
    <cellStyle name="_Расчет RAB_22072008_INVEST.EE.PLAN.4.78(v0.3)" xfId="170"/>
    <cellStyle name="_Расчет RAB_22072008_INVEST.PLAN.4.78(v0.1)" xfId="171"/>
    <cellStyle name="_Расчет RAB_22072008_INVEST.WARM.PLAN.4.78(v0.1)" xfId="172"/>
    <cellStyle name="_Расчет RAB_22072008_INVEST_WARM_PLAN" xfId="173"/>
    <cellStyle name="_Расчет RAB_22072008_NADB.JNVLS.APTEKA.2011(v1.3.3)" xfId="174"/>
    <cellStyle name="_Расчет RAB_22072008_NADB.JNVLS.APTEKA.2011(v1.3.3)_INDEX.STATION.2012(v1.0)_" xfId="175"/>
    <cellStyle name="_Расчет RAB_22072008_NADB.JNVLS.APTEKA.2011(v1.3.3)_INDEX.STATION.2012(v2.0)" xfId="176"/>
    <cellStyle name="_Расчет RAB_22072008_NADB.JNVLS.APTEKA.2011(v1.3.4)" xfId="177"/>
    <cellStyle name="_Расчет RAB_22072008_NADB.JNVLS.APTEKA.2011(v1.3.4)_INDEX.STATION.2012(v1.0)_" xfId="178"/>
    <cellStyle name="_Расчет RAB_22072008_NADB.JNVLS.APTEKA.2011(v1.3.4)_INDEX.STATION.2012(v2.0)" xfId="179"/>
    <cellStyle name="_Расчет RAB_22072008_PREDEL.JKH.UTV.2011(v1.0.1)" xfId="180"/>
    <cellStyle name="_Расчет RAB_22072008_PREDEL.JKH.UTV.2011(v1.0.1)_INDEX.STATION.2012(v1.0)_" xfId="181"/>
    <cellStyle name="_Расчет RAB_22072008_PREDEL.JKH.UTV.2011(v1.0.1)_INDEX.STATION.2012(v2.0)" xfId="182"/>
    <cellStyle name="_Расчет RAB_22072008_TEST.TEMPLATE" xfId="183"/>
    <cellStyle name="_Расчет RAB_22072008_UPDATE.46EE.2011.TO.1.1" xfId="184"/>
    <cellStyle name="_Расчет RAB_22072008_UPDATE.BALANCE.WARM.2011YEAR.TO.1.1" xfId="185"/>
    <cellStyle name="_Расчет RAB_22072008_UPDATE.BALANCE.WARM.2011YEAR.TO.1.1_INDEX.STATION.2012(v1.0)_" xfId="186"/>
    <cellStyle name="_Расчет RAB_22072008_UPDATE.BALANCE.WARM.2011YEAR.TO.1.1_INDEX.STATION.2012(v2.0)" xfId="187"/>
    <cellStyle name="_Расчет RAB_22072008_UPDATE.BALANCE.WARM.2011YEAR.TO.1.1_OREP.KU.2011.MONTHLY.02(v1.1)" xfId="188"/>
    <cellStyle name="_Расчет RAB_Лен и МОЭСК_с 2010 года_14.04.2009_со сглаж_version 3.0_без ФСК" xfId="189"/>
    <cellStyle name="_Расчет RAB_Лен и МОЭСК_с 2010 года_14.04.2009_со сглаж_version 3.0_без ФСК 2" xfId="190"/>
    <cellStyle name="_Расчет RAB_Лен и МОЭСК_с 2010 года_14.04.2009_со сглаж_version 3.0_без ФСК 2_OREP.KU.2011.MONTHLY.02(v0.1)" xfId="191"/>
    <cellStyle name="_Расчет RAB_Лен и МОЭСК_с 2010 года_14.04.2009_со сглаж_version 3.0_без ФСК 2_OREP.KU.2011.MONTHLY.02(v0.4)" xfId="192"/>
    <cellStyle name="_Расчет RAB_Лен и МОЭСК_с 2010 года_14.04.2009_со сглаж_version 3.0_без ФСК 2_OREP.KU.2011.MONTHLY.11(v1.4)" xfId="193"/>
    <cellStyle name="_Расчет RAB_Лен и МОЭСК_с 2010 года_14.04.2009_со сглаж_version 3.0_без ФСК 2_UPDATE.OREP.KU.2011.MONTHLY.02.TO.1.2" xfId="194"/>
    <cellStyle name="_Расчет RAB_Лен и МОЭСК_с 2010 года_14.04.2009_со сглаж_version 3.0_без ФСК_46EE.2011(v1.0)" xfId="195"/>
    <cellStyle name="_Расчет RAB_Лен и МОЭСК_с 2010 года_14.04.2009_со сглаж_version 3.0_без ФСК_46EE.2011(v1.0)_INDEX.STATION.2012(v1.0)_" xfId="196"/>
    <cellStyle name="_Расчет RAB_Лен и МОЭСК_с 2010 года_14.04.2009_со сглаж_version 3.0_без ФСК_46EE.2011(v1.0)_INDEX.STATION.2012(v2.0)" xfId="197"/>
    <cellStyle name="_Расчет RAB_Лен и МОЭСК_с 2010 года_14.04.2009_со сглаж_version 3.0_без ФСК_ARMRAZR" xfId="198"/>
    <cellStyle name="_Расчет RAB_Лен и МОЭСК_с 2010 года_14.04.2009_со сглаж_version 3.0_без ФСК_BALANCE.WARM.2011YEAR.NEW.UPDATE.SCHEME" xfId="199"/>
    <cellStyle name="_Расчет RAB_Лен и МОЭСК_с 2010 года_14.04.2009_со сглаж_version 3.0_без ФСК_EE.2REK.P2011.4.78(v0.3)" xfId="200"/>
    <cellStyle name="_Расчет RAB_Лен и МОЭСК_с 2010 года_14.04.2009_со сглаж_version 3.0_без ФСК_INVEST.EE.PLAN.4.78(v0.1)" xfId="201"/>
    <cellStyle name="_Расчет RAB_Лен и МОЭСК_с 2010 года_14.04.2009_со сглаж_version 3.0_без ФСК_INVEST.EE.PLAN.4.78(v0.3)" xfId="202"/>
    <cellStyle name="_Расчет RAB_Лен и МОЭСК_с 2010 года_14.04.2009_со сглаж_version 3.0_без ФСК_INVEST.PLAN.4.78(v0.1)" xfId="203"/>
    <cellStyle name="_Расчет RAB_Лен и МОЭСК_с 2010 года_14.04.2009_со сглаж_version 3.0_без ФСК_INVEST.WARM.PLAN.4.78(v0.1)" xfId="204"/>
    <cellStyle name="_Расчет RAB_Лен и МОЭСК_с 2010 года_14.04.2009_со сглаж_version 3.0_без ФСК_INVEST_WARM_PLAN" xfId="205"/>
    <cellStyle name="_Расчет RAB_Лен и МОЭСК_с 2010 года_14.04.2009_со сглаж_version 3.0_без ФСК_NADB.JNVLS.APTEKA.2011(v1.3.3)" xfId="206"/>
    <cellStyle name="_Расчет RAB_Лен и МОЭСК_с 2010 года_14.04.2009_со сглаж_version 3.0_без ФСК_NADB.JNVLS.APTEKA.2011(v1.3.3)_INDEX.STATION.2012(v1.0)_" xfId="207"/>
    <cellStyle name="_Расчет RAB_Лен и МОЭСК_с 2010 года_14.04.2009_со сглаж_version 3.0_без ФСК_NADB.JNVLS.APTEKA.2011(v1.3.3)_INDEX.STATION.2012(v2.0)" xfId="208"/>
    <cellStyle name="_Расчет RAB_Лен и МОЭСК_с 2010 года_14.04.2009_со сглаж_version 3.0_без ФСК_NADB.JNVLS.APTEKA.2011(v1.3.4)" xfId="209"/>
    <cellStyle name="_Расчет RAB_Лен и МОЭСК_с 2010 года_14.04.2009_со сглаж_version 3.0_без ФСК_NADB.JNVLS.APTEKA.2011(v1.3.4)_INDEX.STATION.2012(v1.0)_" xfId="210"/>
    <cellStyle name="_Расчет RAB_Лен и МОЭСК_с 2010 года_14.04.2009_со сглаж_version 3.0_без ФСК_NADB.JNVLS.APTEKA.2011(v1.3.4)_INDEX.STATION.2012(v2.0)" xfId="211"/>
    <cellStyle name="_Расчет RAB_Лен и МОЭСК_с 2010 года_14.04.2009_со сглаж_version 3.0_без ФСК_PREDEL.JKH.UTV.2011(v1.0.1)" xfId="212"/>
    <cellStyle name="_Расчет RAB_Лен и МОЭСК_с 2010 года_14.04.2009_со сглаж_version 3.0_без ФСК_PREDEL.JKH.UTV.2011(v1.0.1)_INDEX.STATION.2012(v1.0)_" xfId="213"/>
    <cellStyle name="_Расчет RAB_Лен и МОЭСК_с 2010 года_14.04.2009_со сглаж_version 3.0_без ФСК_PREDEL.JKH.UTV.2011(v1.0.1)_INDEX.STATION.2012(v2.0)" xfId="214"/>
    <cellStyle name="_Расчет RAB_Лен и МОЭСК_с 2010 года_14.04.2009_со сглаж_version 3.0_без ФСК_TEST.TEMPLATE" xfId="215"/>
    <cellStyle name="_Расчет RAB_Лен и МОЭСК_с 2010 года_14.04.2009_со сглаж_version 3.0_без ФСК_UPDATE.46EE.2011.TO.1.1" xfId="216"/>
    <cellStyle name="_Расчет RAB_Лен и МОЭСК_с 2010 года_14.04.2009_со сглаж_version 3.0_без ФСК_UPDATE.BALANCE.WARM.2011YEAR.TO.1.1" xfId="217"/>
    <cellStyle name="_Расчет RAB_Лен и МОЭСК_с 2010 года_14.04.2009_со сглаж_version 3.0_без ФСК_UPDATE.BALANCE.WARM.2011YEAR.TO.1.1_INDEX.STATION.2012(v1.0)_" xfId="218"/>
    <cellStyle name="_Расчет RAB_Лен и МОЭСК_с 2010 года_14.04.2009_со сглаж_version 3.0_без ФСК_UPDATE.BALANCE.WARM.2011YEAR.TO.1.1_INDEX.STATION.2012(v2.0)" xfId="219"/>
    <cellStyle name="_Расчет RAB_Лен и МОЭСК_с 2010 года_14.04.2009_со сглаж_version 3.0_без ФСК_UPDATE.BALANCE.WARM.2011YEAR.TO.1.1_OREP.KU.2011.MONTHLY.02(v1.1)" xfId="220"/>
    <cellStyle name="_Свод по ИПР (2)" xfId="221"/>
    <cellStyle name="_Справочник затрат_ЛХ_20.10.05" xfId="222"/>
    <cellStyle name="_таблицы для расчетов28-04-08_2006-2009_прибыль корр_по ИА" xfId="223"/>
    <cellStyle name="_таблицы для расчетов28-04-08_2006-2009с ИА" xfId="224"/>
    <cellStyle name="_Форма 6  РТК.xls(отчет по Адр пр. ЛО)" xfId="225"/>
    <cellStyle name="_Формат разбивки по МРСК_РСК" xfId="226"/>
    <cellStyle name="_Формат_для Согласования" xfId="227"/>
    <cellStyle name="_ХХХ Прил 2 Формы бюджетных документов 2007" xfId="228"/>
    <cellStyle name="_экон.форм-т ВО 1 с разбивкой" xfId="229"/>
    <cellStyle name="’К‰Э [0.00]" xfId="230"/>
    <cellStyle name="”€ќђќ‘ћ‚›‰" xfId="232"/>
    <cellStyle name="”€љ‘€ђћ‚ђќќ›‰" xfId="233"/>
    <cellStyle name="”ќђќ‘ћ‚›‰" xfId="234"/>
    <cellStyle name="”љ‘ђћ‚ђќќ›‰" xfId="235"/>
    <cellStyle name="„…ќ…†ќ›‰" xfId="236"/>
    <cellStyle name="€’ћѓћ‚›‰" xfId="239"/>
    <cellStyle name="‡ђѓћ‹ћ‚ћљ1" xfId="237"/>
    <cellStyle name="‡ђѓћ‹ћ‚ћљ2" xfId="238"/>
    <cellStyle name="’ћѓћ‚›‰" xfId="231"/>
    <cellStyle name="1Normal" xfId="240"/>
    <cellStyle name="20% - Accent1" xfId="241"/>
    <cellStyle name="20% - Accent1 2" xfId="242"/>
    <cellStyle name="20% - Accent1 3" xfId="243"/>
    <cellStyle name="20% - Accent1_46EE.2011(v1.0)" xfId="244"/>
    <cellStyle name="20% - Accent2" xfId="245"/>
    <cellStyle name="20% - Accent2 2" xfId="246"/>
    <cellStyle name="20% - Accent2 3" xfId="247"/>
    <cellStyle name="20% - Accent2_46EE.2011(v1.0)" xfId="248"/>
    <cellStyle name="20% - Accent3" xfId="249"/>
    <cellStyle name="20% - Accent3 2" xfId="250"/>
    <cellStyle name="20% - Accent3 3" xfId="251"/>
    <cellStyle name="20% - Accent3_46EE.2011(v1.0)" xfId="252"/>
    <cellStyle name="20% - Accent4" xfId="253"/>
    <cellStyle name="20% - Accent4 2" xfId="254"/>
    <cellStyle name="20% - Accent4 3" xfId="255"/>
    <cellStyle name="20% - Accent4_46EE.2011(v1.0)" xfId="256"/>
    <cellStyle name="20% - Accent5" xfId="257"/>
    <cellStyle name="20% - Accent5 2" xfId="258"/>
    <cellStyle name="20% - Accent5 3" xfId="259"/>
    <cellStyle name="20% - Accent5_46EE.2011(v1.0)" xfId="260"/>
    <cellStyle name="20% - Accent6" xfId="261"/>
    <cellStyle name="20% - Accent6 2" xfId="262"/>
    <cellStyle name="20% - Accent6 3" xfId="263"/>
    <cellStyle name="20% - Accent6_46EE.2011(v1.0)" xfId="264"/>
    <cellStyle name="20% - Акцент1 10" xfId="266"/>
    <cellStyle name="20% - Акцент1 11" xfId="265"/>
    <cellStyle name="20% - Акцент1 2" xfId="267"/>
    <cellStyle name="20% - Акцент1 2 2" xfId="268"/>
    <cellStyle name="20% - Акцент1 2 3" xfId="269"/>
    <cellStyle name="20% - Акцент1 2_46EE.2011(v1.0)" xfId="270"/>
    <cellStyle name="20% - Акцент1 3" xfId="271"/>
    <cellStyle name="20% - Акцент1 3 2" xfId="272"/>
    <cellStyle name="20% - Акцент1 3 3" xfId="273"/>
    <cellStyle name="20% - Акцент1 3_46EE.2011(v1.0)" xfId="274"/>
    <cellStyle name="20% - Акцент1 4" xfId="275"/>
    <cellStyle name="20% - Акцент1 4 2" xfId="276"/>
    <cellStyle name="20% - Акцент1 4 3" xfId="277"/>
    <cellStyle name="20% - Акцент1 4_46EE.2011(v1.0)" xfId="278"/>
    <cellStyle name="20% - Акцент1 5" xfId="279"/>
    <cellStyle name="20% - Акцент1 5 2" xfId="280"/>
    <cellStyle name="20% - Акцент1 5 3" xfId="281"/>
    <cellStyle name="20% - Акцент1 5_46EE.2011(v1.0)" xfId="282"/>
    <cellStyle name="20% - Акцент1 6" xfId="283"/>
    <cellStyle name="20% - Акцент1 6 2" xfId="284"/>
    <cellStyle name="20% - Акцент1 6 3" xfId="285"/>
    <cellStyle name="20% - Акцент1 6_46EE.2011(v1.0)" xfId="286"/>
    <cellStyle name="20% - Акцент1 7" xfId="287"/>
    <cellStyle name="20% - Акцент1 7 2" xfId="288"/>
    <cellStyle name="20% - Акцент1 7 3" xfId="289"/>
    <cellStyle name="20% - Акцент1 7_46EE.2011(v1.0)" xfId="290"/>
    <cellStyle name="20% - Акцент1 8" xfId="291"/>
    <cellStyle name="20% - Акцент1 8 2" xfId="292"/>
    <cellStyle name="20% - Акцент1 8 3" xfId="293"/>
    <cellStyle name="20% - Акцент1 8_46EE.2011(v1.0)" xfId="294"/>
    <cellStyle name="20% - Акцент1 9" xfId="295"/>
    <cellStyle name="20% - Акцент1 9 2" xfId="296"/>
    <cellStyle name="20% - Акцент1 9 3" xfId="297"/>
    <cellStyle name="20% - Акцент1 9_46EE.2011(v1.0)" xfId="298"/>
    <cellStyle name="20% - Акцент2 10" xfId="300"/>
    <cellStyle name="20% - Акцент2 11" xfId="299"/>
    <cellStyle name="20% - Акцент2 2" xfId="301"/>
    <cellStyle name="20% - Акцент2 2 2" xfId="302"/>
    <cellStyle name="20% - Акцент2 2 3" xfId="303"/>
    <cellStyle name="20% - Акцент2 2_46EE.2011(v1.0)" xfId="304"/>
    <cellStyle name="20% - Акцент2 3" xfId="305"/>
    <cellStyle name="20% - Акцент2 3 2" xfId="306"/>
    <cellStyle name="20% - Акцент2 3 3" xfId="307"/>
    <cellStyle name="20% - Акцент2 3_46EE.2011(v1.0)" xfId="308"/>
    <cellStyle name="20% - Акцент2 4" xfId="309"/>
    <cellStyle name="20% - Акцент2 4 2" xfId="310"/>
    <cellStyle name="20% - Акцент2 4 3" xfId="311"/>
    <cellStyle name="20% - Акцент2 4_46EE.2011(v1.0)" xfId="312"/>
    <cellStyle name="20% - Акцент2 5" xfId="313"/>
    <cellStyle name="20% - Акцент2 5 2" xfId="314"/>
    <cellStyle name="20% - Акцент2 5 3" xfId="315"/>
    <cellStyle name="20% - Акцент2 5_46EE.2011(v1.0)" xfId="316"/>
    <cellStyle name="20% - Акцент2 6" xfId="317"/>
    <cellStyle name="20% - Акцент2 6 2" xfId="318"/>
    <cellStyle name="20% - Акцент2 6 3" xfId="319"/>
    <cellStyle name="20% - Акцент2 6_46EE.2011(v1.0)" xfId="320"/>
    <cellStyle name="20% - Акцент2 7" xfId="321"/>
    <cellStyle name="20% - Акцент2 7 2" xfId="322"/>
    <cellStyle name="20% - Акцент2 7 3" xfId="323"/>
    <cellStyle name="20% - Акцент2 7_46EE.2011(v1.0)" xfId="324"/>
    <cellStyle name="20% - Акцент2 8" xfId="325"/>
    <cellStyle name="20% - Акцент2 8 2" xfId="326"/>
    <cellStyle name="20% - Акцент2 8 3" xfId="327"/>
    <cellStyle name="20% - Акцент2 8_46EE.2011(v1.0)" xfId="328"/>
    <cellStyle name="20% - Акцент2 9" xfId="329"/>
    <cellStyle name="20% - Акцент2 9 2" xfId="330"/>
    <cellStyle name="20% - Акцент2 9 3" xfId="331"/>
    <cellStyle name="20% - Акцент2 9_46EE.2011(v1.0)" xfId="332"/>
    <cellStyle name="20% - Акцент3 10" xfId="334"/>
    <cellStyle name="20% - Акцент3 11" xfId="333"/>
    <cellStyle name="20% - Акцент3 2" xfId="335"/>
    <cellStyle name="20% - Акцент3 2 2" xfId="336"/>
    <cellStyle name="20% - Акцент3 2 3" xfId="337"/>
    <cellStyle name="20% - Акцент3 2_46EE.2011(v1.0)" xfId="338"/>
    <cellStyle name="20% - Акцент3 3" xfId="339"/>
    <cellStyle name="20% - Акцент3 3 2" xfId="340"/>
    <cellStyle name="20% - Акцент3 3 3" xfId="341"/>
    <cellStyle name="20% - Акцент3 3_46EE.2011(v1.0)" xfId="342"/>
    <cellStyle name="20% - Акцент3 4" xfId="343"/>
    <cellStyle name="20% - Акцент3 4 2" xfId="344"/>
    <cellStyle name="20% - Акцент3 4 3" xfId="345"/>
    <cellStyle name="20% - Акцент3 4_46EE.2011(v1.0)" xfId="346"/>
    <cellStyle name="20% - Акцент3 5" xfId="347"/>
    <cellStyle name="20% - Акцент3 5 2" xfId="348"/>
    <cellStyle name="20% - Акцент3 5 3" xfId="349"/>
    <cellStyle name="20% - Акцент3 5_46EE.2011(v1.0)" xfId="350"/>
    <cellStyle name="20% - Акцент3 6" xfId="351"/>
    <cellStyle name="20% - Акцент3 6 2" xfId="352"/>
    <cellStyle name="20% - Акцент3 6 3" xfId="353"/>
    <cellStyle name="20% - Акцент3 6_46EE.2011(v1.0)" xfId="354"/>
    <cellStyle name="20% - Акцент3 7" xfId="355"/>
    <cellStyle name="20% - Акцент3 7 2" xfId="356"/>
    <cellStyle name="20% - Акцент3 7 3" xfId="357"/>
    <cellStyle name="20% - Акцент3 7_46EE.2011(v1.0)" xfId="358"/>
    <cellStyle name="20% - Акцент3 8" xfId="359"/>
    <cellStyle name="20% - Акцент3 8 2" xfId="360"/>
    <cellStyle name="20% - Акцент3 8 3" xfId="361"/>
    <cellStyle name="20% - Акцент3 8_46EE.2011(v1.0)" xfId="362"/>
    <cellStyle name="20% - Акцент3 9" xfId="363"/>
    <cellStyle name="20% - Акцент3 9 2" xfId="364"/>
    <cellStyle name="20% - Акцент3 9 3" xfId="365"/>
    <cellStyle name="20% - Акцент3 9_46EE.2011(v1.0)" xfId="366"/>
    <cellStyle name="20% - Акцент4 10" xfId="368"/>
    <cellStyle name="20% - Акцент4 11" xfId="367"/>
    <cellStyle name="20% - Акцент4 2" xfId="369"/>
    <cellStyle name="20% - Акцент4 2 2" xfId="370"/>
    <cellStyle name="20% - Акцент4 2 3" xfId="371"/>
    <cellStyle name="20% - Акцент4 2_46EE.2011(v1.0)" xfId="372"/>
    <cellStyle name="20% - Акцент4 3" xfId="373"/>
    <cellStyle name="20% - Акцент4 3 2" xfId="374"/>
    <cellStyle name="20% - Акцент4 3 3" xfId="375"/>
    <cellStyle name="20% - Акцент4 3_46EE.2011(v1.0)" xfId="376"/>
    <cellStyle name="20% - Акцент4 4" xfId="377"/>
    <cellStyle name="20% - Акцент4 4 2" xfId="378"/>
    <cellStyle name="20% - Акцент4 4 3" xfId="379"/>
    <cellStyle name="20% - Акцент4 4_46EE.2011(v1.0)" xfId="380"/>
    <cellStyle name="20% - Акцент4 5" xfId="381"/>
    <cellStyle name="20% - Акцент4 5 2" xfId="382"/>
    <cellStyle name="20% - Акцент4 5 3" xfId="383"/>
    <cellStyle name="20% - Акцент4 5_46EE.2011(v1.0)" xfId="384"/>
    <cellStyle name="20% - Акцент4 6" xfId="385"/>
    <cellStyle name="20% - Акцент4 6 2" xfId="386"/>
    <cellStyle name="20% - Акцент4 6 3" xfId="387"/>
    <cellStyle name="20% - Акцент4 6_46EE.2011(v1.0)" xfId="388"/>
    <cellStyle name="20% - Акцент4 7" xfId="389"/>
    <cellStyle name="20% - Акцент4 7 2" xfId="390"/>
    <cellStyle name="20% - Акцент4 7 3" xfId="391"/>
    <cellStyle name="20% - Акцент4 7_46EE.2011(v1.0)" xfId="392"/>
    <cellStyle name="20% - Акцент4 8" xfId="393"/>
    <cellStyle name="20% - Акцент4 8 2" xfId="394"/>
    <cellStyle name="20% - Акцент4 8 3" xfId="395"/>
    <cellStyle name="20% - Акцент4 8_46EE.2011(v1.0)" xfId="396"/>
    <cellStyle name="20% - Акцент4 9" xfId="397"/>
    <cellStyle name="20% - Акцент4 9 2" xfId="398"/>
    <cellStyle name="20% - Акцент4 9 3" xfId="399"/>
    <cellStyle name="20% - Акцент4 9_46EE.2011(v1.0)" xfId="400"/>
    <cellStyle name="20% - Акцент5 10" xfId="402"/>
    <cellStyle name="20% - Акцент5 11" xfId="401"/>
    <cellStyle name="20% - Акцент5 2" xfId="403"/>
    <cellStyle name="20% - Акцент5 2 2" xfId="404"/>
    <cellStyle name="20% - Акцент5 2 3" xfId="405"/>
    <cellStyle name="20% - Акцент5 2_46EE.2011(v1.0)" xfId="406"/>
    <cellStyle name="20% - Акцент5 3" xfId="407"/>
    <cellStyle name="20% - Акцент5 3 2" xfId="408"/>
    <cellStyle name="20% - Акцент5 3 3" xfId="409"/>
    <cellStyle name="20% - Акцент5 3_46EE.2011(v1.0)" xfId="410"/>
    <cellStyle name="20% - Акцент5 4" xfId="411"/>
    <cellStyle name="20% - Акцент5 4 2" xfId="412"/>
    <cellStyle name="20% - Акцент5 4 3" xfId="413"/>
    <cellStyle name="20% - Акцент5 4_46EE.2011(v1.0)" xfId="414"/>
    <cellStyle name="20% - Акцент5 5" xfId="415"/>
    <cellStyle name="20% - Акцент5 5 2" xfId="416"/>
    <cellStyle name="20% - Акцент5 5 3" xfId="417"/>
    <cellStyle name="20% - Акцент5 5_46EE.2011(v1.0)" xfId="418"/>
    <cellStyle name="20% - Акцент5 6" xfId="419"/>
    <cellStyle name="20% - Акцент5 6 2" xfId="420"/>
    <cellStyle name="20% - Акцент5 6 3" xfId="421"/>
    <cellStyle name="20% - Акцент5 6_46EE.2011(v1.0)" xfId="422"/>
    <cellStyle name="20% - Акцент5 7" xfId="423"/>
    <cellStyle name="20% - Акцент5 7 2" xfId="424"/>
    <cellStyle name="20% - Акцент5 7 3" xfId="425"/>
    <cellStyle name="20% - Акцент5 7_46EE.2011(v1.0)" xfId="426"/>
    <cellStyle name="20% - Акцент5 8" xfId="427"/>
    <cellStyle name="20% - Акцент5 8 2" xfId="428"/>
    <cellStyle name="20% - Акцент5 8 3" xfId="429"/>
    <cellStyle name="20% - Акцент5 8_46EE.2011(v1.0)" xfId="430"/>
    <cellStyle name="20% - Акцент5 9" xfId="431"/>
    <cellStyle name="20% - Акцент5 9 2" xfId="432"/>
    <cellStyle name="20% - Акцент5 9 3" xfId="433"/>
    <cellStyle name="20% - Акцент5 9_46EE.2011(v1.0)" xfId="434"/>
    <cellStyle name="20% - Акцент6 10" xfId="436"/>
    <cellStyle name="20% - Акцент6 11" xfId="435"/>
    <cellStyle name="20% - Акцент6 2" xfId="437"/>
    <cellStyle name="20% - Акцент6 2 2" xfId="438"/>
    <cellStyle name="20% - Акцент6 2 3" xfId="439"/>
    <cellStyle name="20% - Акцент6 2_46EE.2011(v1.0)" xfId="440"/>
    <cellStyle name="20% - Акцент6 3" xfId="441"/>
    <cellStyle name="20% - Акцент6 3 2" xfId="442"/>
    <cellStyle name="20% - Акцент6 3 3" xfId="443"/>
    <cellStyle name="20% - Акцент6 3_46EE.2011(v1.0)" xfId="444"/>
    <cellStyle name="20% - Акцент6 4" xfId="445"/>
    <cellStyle name="20% - Акцент6 4 2" xfId="446"/>
    <cellStyle name="20% - Акцент6 4 3" xfId="447"/>
    <cellStyle name="20% - Акцент6 4_46EE.2011(v1.0)" xfId="448"/>
    <cellStyle name="20% - Акцент6 5" xfId="449"/>
    <cellStyle name="20% - Акцент6 5 2" xfId="450"/>
    <cellStyle name="20% - Акцент6 5 3" xfId="451"/>
    <cellStyle name="20% - Акцент6 5_46EE.2011(v1.0)" xfId="452"/>
    <cellStyle name="20% - Акцент6 6" xfId="453"/>
    <cellStyle name="20% - Акцент6 6 2" xfId="454"/>
    <cellStyle name="20% - Акцент6 6 3" xfId="455"/>
    <cellStyle name="20% - Акцент6 6_46EE.2011(v1.0)" xfId="456"/>
    <cellStyle name="20% - Акцент6 7" xfId="457"/>
    <cellStyle name="20% - Акцент6 7 2" xfId="458"/>
    <cellStyle name="20% - Акцент6 7 3" xfId="459"/>
    <cellStyle name="20% - Акцент6 7_46EE.2011(v1.0)" xfId="460"/>
    <cellStyle name="20% - Акцент6 8" xfId="461"/>
    <cellStyle name="20% - Акцент6 8 2" xfId="462"/>
    <cellStyle name="20% - Акцент6 8 3" xfId="463"/>
    <cellStyle name="20% - Акцент6 8_46EE.2011(v1.0)" xfId="464"/>
    <cellStyle name="20% - Акцент6 9" xfId="465"/>
    <cellStyle name="20% - Акцент6 9 2" xfId="466"/>
    <cellStyle name="20% - Акцент6 9 3" xfId="467"/>
    <cellStyle name="20% - Акцент6 9_46EE.2011(v1.0)" xfId="468"/>
    <cellStyle name="40% - Accent1" xfId="469"/>
    <cellStyle name="40% - Accent1 2" xfId="470"/>
    <cellStyle name="40% - Accent1 3" xfId="471"/>
    <cellStyle name="40% - Accent1_46EE.2011(v1.0)" xfId="472"/>
    <cellStyle name="40% - Accent2" xfId="473"/>
    <cellStyle name="40% - Accent2 2" xfId="474"/>
    <cellStyle name="40% - Accent2 3" xfId="475"/>
    <cellStyle name="40% - Accent2_46EE.2011(v1.0)" xfId="476"/>
    <cellStyle name="40% - Accent3" xfId="477"/>
    <cellStyle name="40% - Accent3 2" xfId="478"/>
    <cellStyle name="40% - Accent3 3" xfId="479"/>
    <cellStyle name="40% - Accent3_46EE.2011(v1.0)" xfId="480"/>
    <cellStyle name="40% - Accent4" xfId="481"/>
    <cellStyle name="40% - Accent4 2" xfId="482"/>
    <cellStyle name="40% - Accent4 3" xfId="483"/>
    <cellStyle name="40% - Accent4_46EE.2011(v1.0)" xfId="484"/>
    <cellStyle name="40% - Accent5" xfId="485"/>
    <cellStyle name="40% - Accent5 2" xfId="486"/>
    <cellStyle name="40% - Accent5 3" xfId="487"/>
    <cellStyle name="40% - Accent5_46EE.2011(v1.0)" xfId="488"/>
    <cellStyle name="40% - Accent6" xfId="489"/>
    <cellStyle name="40% - Accent6 2" xfId="490"/>
    <cellStyle name="40% - Accent6 3" xfId="491"/>
    <cellStyle name="40% - Accent6_46EE.2011(v1.0)" xfId="492"/>
    <cellStyle name="40% - Акцент1 10" xfId="494"/>
    <cellStyle name="40% - Акцент1 11" xfId="493"/>
    <cellStyle name="40% - Акцент1 2" xfId="495"/>
    <cellStyle name="40% - Акцент1 2 2" xfId="496"/>
    <cellStyle name="40% - Акцент1 2 3" xfId="497"/>
    <cellStyle name="40% - Акцент1 2_46EE.2011(v1.0)" xfId="498"/>
    <cellStyle name="40% - Акцент1 3" xfId="499"/>
    <cellStyle name="40% - Акцент1 3 2" xfId="500"/>
    <cellStyle name="40% - Акцент1 3 3" xfId="501"/>
    <cellStyle name="40% - Акцент1 3_46EE.2011(v1.0)" xfId="502"/>
    <cellStyle name="40% - Акцент1 4" xfId="503"/>
    <cellStyle name="40% - Акцент1 4 2" xfId="504"/>
    <cellStyle name="40% - Акцент1 4 3" xfId="505"/>
    <cellStyle name="40% - Акцент1 4_46EE.2011(v1.0)" xfId="506"/>
    <cellStyle name="40% - Акцент1 5" xfId="507"/>
    <cellStyle name="40% - Акцент1 5 2" xfId="508"/>
    <cellStyle name="40% - Акцент1 5 3" xfId="509"/>
    <cellStyle name="40% - Акцент1 5_46EE.2011(v1.0)" xfId="510"/>
    <cellStyle name="40% - Акцент1 6" xfId="511"/>
    <cellStyle name="40% - Акцент1 6 2" xfId="512"/>
    <cellStyle name="40% - Акцент1 6 3" xfId="513"/>
    <cellStyle name="40% - Акцент1 6_46EE.2011(v1.0)" xfId="514"/>
    <cellStyle name="40% - Акцент1 7" xfId="515"/>
    <cellStyle name="40% - Акцент1 7 2" xfId="516"/>
    <cellStyle name="40% - Акцент1 7 3" xfId="517"/>
    <cellStyle name="40% - Акцент1 7_46EE.2011(v1.0)" xfId="518"/>
    <cellStyle name="40% - Акцент1 8" xfId="519"/>
    <cellStyle name="40% - Акцент1 8 2" xfId="520"/>
    <cellStyle name="40% - Акцент1 8 3" xfId="521"/>
    <cellStyle name="40% - Акцент1 8_46EE.2011(v1.0)" xfId="522"/>
    <cellStyle name="40% - Акцент1 9" xfId="523"/>
    <cellStyle name="40% - Акцент1 9 2" xfId="524"/>
    <cellStyle name="40% - Акцент1 9 3" xfId="525"/>
    <cellStyle name="40% - Акцент1 9_46EE.2011(v1.0)" xfId="526"/>
    <cellStyle name="40% - Акцент2 10" xfId="528"/>
    <cellStyle name="40% - Акцент2 11" xfId="527"/>
    <cellStyle name="40% - Акцент2 2" xfId="529"/>
    <cellStyle name="40% - Акцент2 2 2" xfId="530"/>
    <cellStyle name="40% - Акцент2 2 3" xfId="531"/>
    <cellStyle name="40% - Акцент2 2_46EE.2011(v1.0)" xfId="532"/>
    <cellStyle name="40% - Акцент2 3" xfId="533"/>
    <cellStyle name="40% - Акцент2 3 2" xfId="534"/>
    <cellStyle name="40% - Акцент2 3 3" xfId="535"/>
    <cellStyle name="40% - Акцент2 3_46EE.2011(v1.0)" xfId="536"/>
    <cellStyle name="40% - Акцент2 4" xfId="537"/>
    <cellStyle name="40% - Акцент2 4 2" xfId="538"/>
    <cellStyle name="40% - Акцент2 4 3" xfId="539"/>
    <cellStyle name="40% - Акцент2 4_46EE.2011(v1.0)" xfId="540"/>
    <cellStyle name="40% - Акцент2 5" xfId="541"/>
    <cellStyle name="40% - Акцент2 5 2" xfId="542"/>
    <cellStyle name="40% - Акцент2 5 3" xfId="543"/>
    <cellStyle name="40% - Акцент2 5_46EE.2011(v1.0)" xfId="544"/>
    <cellStyle name="40% - Акцент2 6" xfId="545"/>
    <cellStyle name="40% - Акцент2 6 2" xfId="546"/>
    <cellStyle name="40% - Акцент2 6 3" xfId="547"/>
    <cellStyle name="40% - Акцент2 6_46EE.2011(v1.0)" xfId="548"/>
    <cellStyle name="40% - Акцент2 7" xfId="549"/>
    <cellStyle name="40% - Акцент2 7 2" xfId="550"/>
    <cellStyle name="40% - Акцент2 7 3" xfId="551"/>
    <cellStyle name="40% - Акцент2 7_46EE.2011(v1.0)" xfId="552"/>
    <cellStyle name="40% - Акцент2 8" xfId="553"/>
    <cellStyle name="40% - Акцент2 8 2" xfId="554"/>
    <cellStyle name="40% - Акцент2 8 3" xfId="555"/>
    <cellStyle name="40% - Акцент2 8_46EE.2011(v1.0)" xfId="556"/>
    <cellStyle name="40% - Акцент2 9" xfId="557"/>
    <cellStyle name="40% - Акцент2 9 2" xfId="558"/>
    <cellStyle name="40% - Акцент2 9 3" xfId="559"/>
    <cellStyle name="40% - Акцент2 9_46EE.2011(v1.0)" xfId="560"/>
    <cellStyle name="40% - Акцент3 10" xfId="562"/>
    <cellStyle name="40% - Акцент3 11" xfId="561"/>
    <cellStyle name="40% - Акцент3 2" xfId="563"/>
    <cellStyle name="40% - Акцент3 2 2" xfId="564"/>
    <cellStyle name="40% - Акцент3 2 3" xfId="565"/>
    <cellStyle name="40% - Акцент3 2_46EE.2011(v1.0)" xfId="566"/>
    <cellStyle name="40% - Акцент3 3" xfId="567"/>
    <cellStyle name="40% - Акцент3 3 2" xfId="568"/>
    <cellStyle name="40% - Акцент3 3 3" xfId="569"/>
    <cellStyle name="40% - Акцент3 3_46EE.2011(v1.0)" xfId="570"/>
    <cellStyle name="40% - Акцент3 4" xfId="571"/>
    <cellStyle name="40% - Акцент3 4 2" xfId="572"/>
    <cellStyle name="40% - Акцент3 4 3" xfId="573"/>
    <cellStyle name="40% - Акцент3 4_46EE.2011(v1.0)" xfId="574"/>
    <cellStyle name="40% - Акцент3 5" xfId="575"/>
    <cellStyle name="40% - Акцент3 5 2" xfId="576"/>
    <cellStyle name="40% - Акцент3 5 3" xfId="577"/>
    <cellStyle name="40% - Акцент3 5_46EE.2011(v1.0)" xfId="578"/>
    <cellStyle name="40% - Акцент3 6" xfId="579"/>
    <cellStyle name="40% - Акцент3 6 2" xfId="580"/>
    <cellStyle name="40% - Акцент3 6 3" xfId="581"/>
    <cellStyle name="40% - Акцент3 6_46EE.2011(v1.0)" xfId="582"/>
    <cellStyle name="40% - Акцент3 7" xfId="583"/>
    <cellStyle name="40% - Акцент3 7 2" xfId="584"/>
    <cellStyle name="40% - Акцент3 7 3" xfId="585"/>
    <cellStyle name="40% - Акцент3 7_46EE.2011(v1.0)" xfId="586"/>
    <cellStyle name="40% - Акцент3 8" xfId="587"/>
    <cellStyle name="40% - Акцент3 8 2" xfId="588"/>
    <cellStyle name="40% - Акцент3 8 3" xfId="589"/>
    <cellStyle name="40% - Акцент3 8_46EE.2011(v1.0)" xfId="590"/>
    <cellStyle name="40% - Акцент3 9" xfId="591"/>
    <cellStyle name="40% - Акцент3 9 2" xfId="592"/>
    <cellStyle name="40% - Акцент3 9 3" xfId="593"/>
    <cellStyle name="40% - Акцент3 9_46EE.2011(v1.0)" xfId="594"/>
    <cellStyle name="40% - Акцент4 10" xfId="596"/>
    <cellStyle name="40% - Акцент4 11" xfId="595"/>
    <cellStyle name="40% - Акцент4 2" xfId="597"/>
    <cellStyle name="40% - Акцент4 2 2" xfId="598"/>
    <cellStyle name="40% - Акцент4 2 3" xfId="599"/>
    <cellStyle name="40% - Акцент4 2_46EE.2011(v1.0)" xfId="600"/>
    <cellStyle name="40% - Акцент4 3" xfId="601"/>
    <cellStyle name="40% - Акцент4 3 2" xfId="602"/>
    <cellStyle name="40% - Акцент4 3 3" xfId="603"/>
    <cellStyle name="40% - Акцент4 3_46EE.2011(v1.0)" xfId="604"/>
    <cellStyle name="40% - Акцент4 4" xfId="605"/>
    <cellStyle name="40% - Акцент4 4 2" xfId="606"/>
    <cellStyle name="40% - Акцент4 4 3" xfId="607"/>
    <cellStyle name="40% - Акцент4 4_46EE.2011(v1.0)" xfId="608"/>
    <cellStyle name="40% - Акцент4 5" xfId="609"/>
    <cellStyle name="40% - Акцент4 5 2" xfId="610"/>
    <cellStyle name="40% - Акцент4 5 3" xfId="611"/>
    <cellStyle name="40% - Акцент4 5_46EE.2011(v1.0)" xfId="612"/>
    <cellStyle name="40% - Акцент4 6" xfId="613"/>
    <cellStyle name="40% - Акцент4 6 2" xfId="614"/>
    <cellStyle name="40% - Акцент4 6 3" xfId="615"/>
    <cellStyle name="40% - Акцент4 6_46EE.2011(v1.0)" xfId="616"/>
    <cellStyle name="40% - Акцент4 7" xfId="617"/>
    <cellStyle name="40% - Акцент4 7 2" xfId="618"/>
    <cellStyle name="40% - Акцент4 7 3" xfId="619"/>
    <cellStyle name="40% - Акцент4 7_46EE.2011(v1.0)" xfId="620"/>
    <cellStyle name="40% - Акцент4 8" xfId="621"/>
    <cellStyle name="40% - Акцент4 8 2" xfId="622"/>
    <cellStyle name="40% - Акцент4 8 3" xfId="623"/>
    <cellStyle name="40% - Акцент4 8_46EE.2011(v1.0)" xfId="624"/>
    <cellStyle name="40% - Акцент4 9" xfId="625"/>
    <cellStyle name="40% - Акцент4 9 2" xfId="626"/>
    <cellStyle name="40% - Акцент4 9 3" xfId="627"/>
    <cellStyle name="40% - Акцент4 9_46EE.2011(v1.0)" xfId="628"/>
    <cellStyle name="40% - Акцент5 10" xfId="630"/>
    <cellStyle name="40% - Акцент5 11" xfId="629"/>
    <cellStyle name="40% - Акцент5 2" xfId="631"/>
    <cellStyle name="40% - Акцент5 2 2" xfId="632"/>
    <cellStyle name="40% - Акцент5 2 3" xfId="633"/>
    <cellStyle name="40% - Акцент5 2_46EE.2011(v1.0)" xfId="634"/>
    <cellStyle name="40% - Акцент5 3" xfId="635"/>
    <cellStyle name="40% - Акцент5 3 2" xfId="636"/>
    <cellStyle name="40% - Акцент5 3 3" xfId="637"/>
    <cellStyle name="40% - Акцент5 3_46EE.2011(v1.0)" xfId="638"/>
    <cellStyle name="40% - Акцент5 4" xfId="639"/>
    <cellStyle name="40% - Акцент5 4 2" xfId="640"/>
    <cellStyle name="40% - Акцент5 4 3" xfId="641"/>
    <cellStyle name="40% - Акцент5 4_46EE.2011(v1.0)" xfId="642"/>
    <cellStyle name="40% - Акцент5 5" xfId="643"/>
    <cellStyle name="40% - Акцент5 5 2" xfId="644"/>
    <cellStyle name="40% - Акцент5 5 3" xfId="645"/>
    <cellStyle name="40% - Акцент5 5_46EE.2011(v1.0)" xfId="646"/>
    <cellStyle name="40% - Акцент5 6" xfId="647"/>
    <cellStyle name="40% - Акцент5 6 2" xfId="648"/>
    <cellStyle name="40% - Акцент5 6 3" xfId="649"/>
    <cellStyle name="40% - Акцент5 6_46EE.2011(v1.0)" xfId="650"/>
    <cellStyle name="40% - Акцент5 7" xfId="651"/>
    <cellStyle name="40% - Акцент5 7 2" xfId="652"/>
    <cellStyle name="40% - Акцент5 7 3" xfId="653"/>
    <cellStyle name="40% - Акцент5 7_46EE.2011(v1.0)" xfId="654"/>
    <cellStyle name="40% - Акцент5 8" xfId="655"/>
    <cellStyle name="40% - Акцент5 8 2" xfId="656"/>
    <cellStyle name="40% - Акцент5 8 3" xfId="657"/>
    <cellStyle name="40% - Акцент5 8_46EE.2011(v1.0)" xfId="658"/>
    <cellStyle name="40% - Акцент5 9" xfId="659"/>
    <cellStyle name="40% - Акцент5 9 2" xfId="660"/>
    <cellStyle name="40% - Акцент5 9 3" xfId="661"/>
    <cellStyle name="40% - Акцент5 9_46EE.2011(v1.0)" xfId="662"/>
    <cellStyle name="40% - Акцент6 10" xfId="664"/>
    <cellStyle name="40% - Акцент6 11" xfId="663"/>
    <cellStyle name="40% - Акцент6 2" xfId="665"/>
    <cellStyle name="40% - Акцент6 2 2" xfId="666"/>
    <cellStyle name="40% - Акцент6 2 3" xfId="667"/>
    <cellStyle name="40% - Акцент6 2_46EE.2011(v1.0)" xfId="668"/>
    <cellStyle name="40% - Акцент6 3" xfId="669"/>
    <cellStyle name="40% - Акцент6 3 2" xfId="670"/>
    <cellStyle name="40% - Акцент6 3 3" xfId="671"/>
    <cellStyle name="40% - Акцент6 3_46EE.2011(v1.0)" xfId="672"/>
    <cellStyle name="40% - Акцент6 4" xfId="673"/>
    <cellStyle name="40% - Акцент6 4 2" xfId="674"/>
    <cellStyle name="40% - Акцент6 4 3" xfId="675"/>
    <cellStyle name="40% - Акцент6 4_46EE.2011(v1.0)" xfId="676"/>
    <cellStyle name="40% - Акцент6 5" xfId="677"/>
    <cellStyle name="40% - Акцент6 5 2" xfId="678"/>
    <cellStyle name="40% - Акцент6 5 3" xfId="679"/>
    <cellStyle name="40% - Акцент6 5_46EE.2011(v1.0)" xfId="680"/>
    <cellStyle name="40% - Акцент6 6" xfId="681"/>
    <cellStyle name="40% - Акцент6 6 2" xfId="682"/>
    <cellStyle name="40% - Акцент6 6 3" xfId="683"/>
    <cellStyle name="40% - Акцент6 6_46EE.2011(v1.0)" xfId="684"/>
    <cellStyle name="40% - Акцент6 7" xfId="685"/>
    <cellStyle name="40% - Акцент6 7 2" xfId="686"/>
    <cellStyle name="40% - Акцент6 7 3" xfId="687"/>
    <cellStyle name="40% - Акцент6 7_46EE.2011(v1.0)" xfId="688"/>
    <cellStyle name="40% - Акцент6 8" xfId="689"/>
    <cellStyle name="40% - Акцент6 8 2" xfId="690"/>
    <cellStyle name="40% - Акцент6 8 3" xfId="691"/>
    <cellStyle name="40% - Акцент6 8_46EE.2011(v1.0)" xfId="692"/>
    <cellStyle name="40% - Акцент6 9" xfId="693"/>
    <cellStyle name="40% - Акцент6 9 2" xfId="694"/>
    <cellStyle name="40% - Акцент6 9 3" xfId="695"/>
    <cellStyle name="40% - Акцент6 9_46EE.2011(v1.0)" xfId="696"/>
    <cellStyle name="60% - Accent1" xfId="697"/>
    <cellStyle name="60% - Accent2" xfId="698"/>
    <cellStyle name="60% - Accent3" xfId="699"/>
    <cellStyle name="60% - Accent4" xfId="700"/>
    <cellStyle name="60% - Accent5" xfId="701"/>
    <cellStyle name="60% - Accent6" xfId="702"/>
    <cellStyle name="60% - Акцент1 10" xfId="703"/>
    <cellStyle name="60% - Акцент1 2" xfId="704"/>
    <cellStyle name="60% - Акцент1 2 2" xfId="705"/>
    <cellStyle name="60% - Акцент1 3" xfId="706"/>
    <cellStyle name="60% - Акцент1 3 2" xfId="707"/>
    <cellStyle name="60% - Акцент1 4" xfId="708"/>
    <cellStyle name="60% - Акцент1 4 2" xfId="709"/>
    <cellStyle name="60% - Акцент1 5" xfId="710"/>
    <cellStyle name="60% - Акцент1 5 2" xfId="711"/>
    <cellStyle name="60% - Акцент1 6" xfId="712"/>
    <cellStyle name="60% - Акцент1 6 2" xfId="713"/>
    <cellStyle name="60% - Акцент1 7" xfId="714"/>
    <cellStyle name="60% - Акцент1 7 2" xfId="715"/>
    <cellStyle name="60% - Акцент1 8" xfId="716"/>
    <cellStyle name="60% - Акцент1 8 2" xfId="717"/>
    <cellStyle name="60% - Акцент1 9" xfId="718"/>
    <cellStyle name="60% - Акцент1 9 2" xfId="719"/>
    <cellStyle name="60% - Акцент2 10" xfId="720"/>
    <cellStyle name="60% - Акцент2 2" xfId="721"/>
    <cellStyle name="60% - Акцент2 2 2" xfId="722"/>
    <cellStyle name="60% - Акцент2 3" xfId="723"/>
    <cellStyle name="60% - Акцент2 3 2" xfId="724"/>
    <cellStyle name="60% - Акцент2 4" xfId="725"/>
    <cellStyle name="60% - Акцент2 4 2" xfId="726"/>
    <cellStyle name="60% - Акцент2 5" xfId="727"/>
    <cellStyle name="60% - Акцент2 5 2" xfId="728"/>
    <cellStyle name="60% - Акцент2 6" xfId="729"/>
    <cellStyle name="60% - Акцент2 6 2" xfId="730"/>
    <cellStyle name="60% - Акцент2 7" xfId="731"/>
    <cellStyle name="60% - Акцент2 7 2" xfId="732"/>
    <cellStyle name="60% - Акцент2 8" xfId="733"/>
    <cellStyle name="60% - Акцент2 8 2" xfId="734"/>
    <cellStyle name="60% - Акцент2 9" xfId="735"/>
    <cellStyle name="60% - Акцент2 9 2" xfId="736"/>
    <cellStyle name="60% - Акцент3 10" xfId="737"/>
    <cellStyle name="60% - Акцент3 2" xfId="738"/>
    <cellStyle name="60% - Акцент3 2 2" xfId="739"/>
    <cellStyle name="60% - Акцент3 3" xfId="740"/>
    <cellStyle name="60% - Акцент3 3 2" xfId="741"/>
    <cellStyle name="60% - Акцент3 4" xfId="742"/>
    <cellStyle name="60% - Акцент3 4 2" xfId="743"/>
    <cellStyle name="60% - Акцент3 5" xfId="744"/>
    <cellStyle name="60% - Акцент3 5 2" xfId="745"/>
    <cellStyle name="60% - Акцент3 6" xfId="746"/>
    <cellStyle name="60% - Акцент3 6 2" xfId="747"/>
    <cellStyle name="60% - Акцент3 7" xfId="748"/>
    <cellStyle name="60% - Акцент3 7 2" xfId="749"/>
    <cellStyle name="60% - Акцент3 8" xfId="750"/>
    <cellStyle name="60% - Акцент3 8 2" xfId="751"/>
    <cellStyle name="60% - Акцент3 9" xfId="752"/>
    <cellStyle name="60% - Акцент3 9 2" xfId="753"/>
    <cellStyle name="60% - Акцент4 10" xfId="754"/>
    <cellStyle name="60% - Акцент4 2" xfId="755"/>
    <cellStyle name="60% - Акцент4 2 2" xfId="756"/>
    <cellStyle name="60% - Акцент4 3" xfId="757"/>
    <cellStyle name="60% - Акцент4 3 2" xfId="758"/>
    <cellStyle name="60% - Акцент4 4" xfId="759"/>
    <cellStyle name="60% - Акцент4 4 2" xfId="760"/>
    <cellStyle name="60% - Акцент4 5" xfId="761"/>
    <cellStyle name="60% - Акцент4 5 2" xfId="762"/>
    <cellStyle name="60% - Акцент4 6" xfId="763"/>
    <cellStyle name="60% - Акцент4 6 2" xfId="764"/>
    <cellStyle name="60% - Акцент4 7" xfId="765"/>
    <cellStyle name="60% - Акцент4 7 2" xfId="766"/>
    <cellStyle name="60% - Акцент4 8" xfId="767"/>
    <cellStyle name="60% - Акцент4 8 2" xfId="768"/>
    <cellStyle name="60% - Акцент4 9" xfId="769"/>
    <cellStyle name="60% - Акцент4 9 2" xfId="770"/>
    <cellStyle name="60% - Акцент5 10" xfId="771"/>
    <cellStyle name="60% - Акцент5 2" xfId="772"/>
    <cellStyle name="60% - Акцент5 2 2" xfId="773"/>
    <cellStyle name="60% - Акцент5 3" xfId="774"/>
    <cellStyle name="60% - Акцент5 3 2" xfId="775"/>
    <cellStyle name="60% - Акцент5 4" xfId="776"/>
    <cellStyle name="60% - Акцент5 4 2" xfId="777"/>
    <cellStyle name="60% - Акцент5 5" xfId="778"/>
    <cellStyle name="60% - Акцент5 5 2" xfId="779"/>
    <cellStyle name="60% - Акцент5 6" xfId="780"/>
    <cellStyle name="60% - Акцент5 6 2" xfId="781"/>
    <cellStyle name="60% - Акцент5 7" xfId="782"/>
    <cellStyle name="60% - Акцент5 7 2" xfId="783"/>
    <cellStyle name="60% - Акцент5 8" xfId="784"/>
    <cellStyle name="60% - Акцент5 8 2" xfId="785"/>
    <cellStyle name="60% - Акцент5 9" xfId="786"/>
    <cellStyle name="60% - Акцент5 9 2" xfId="787"/>
    <cellStyle name="60% - Акцент6 10" xfId="788"/>
    <cellStyle name="60% - Акцент6 2" xfId="789"/>
    <cellStyle name="60% - Акцент6 2 2" xfId="790"/>
    <cellStyle name="60% - Акцент6 3" xfId="791"/>
    <cellStyle name="60% - Акцент6 3 2" xfId="792"/>
    <cellStyle name="60% - Акцент6 4" xfId="793"/>
    <cellStyle name="60% - Акцент6 4 2" xfId="794"/>
    <cellStyle name="60% - Акцент6 5" xfId="795"/>
    <cellStyle name="60% - Акцент6 5 2" xfId="796"/>
    <cellStyle name="60% - Акцент6 6" xfId="797"/>
    <cellStyle name="60% - Акцент6 6 2" xfId="798"/>
    <cellStyle name="60% - Акцент6 7" xfId="799"/>
    <cellStyle name="60% - Акцент6 7 2" xfId="800"/>
    <cellStyle name="60% - Акцент6 8" xfId="801"/>
    <cellStyle name="60% - Акцент6 8 2" xfId="802"/>
    <cellStyle name="60% - Акцент6 9" xfId="803"/>
    <cellStyle name="60% - Акцент6 9 2" xfId="804"/>
    <cellStyle name="Accent1" xfId="805"/>
    <cellStyle name="Accent2" xfId="806"/>
    <cellStyle name="Accent3" xfId="807"/>
    <cellStyle name="Accent4" xfId="808"/>
    <cellStyle name="Accent5" xfId="809"/>
    <cellStyle name="Accent6" xfId="810"/>
    <cellStyle name="Ăčďĺđńńűëęŕ" xfId="811"/>
    <cellStyle name="AFE" xfId="812"/>
    <cellStyle name="Áĺççŕůčňíűé" xfId="813"/>
    <cellStyle name="Äĺíĺćíűé [0]_(ňŕá 3č)" xfId="814"/>
    <cellStyle name="Äĺíĺćíűé_(ňŕá 3č)" xfId="815"/>
    <cellStyle name="Bad" xfId="816"/>
    <cellStyle name="Blue" xfId="817"/>
    <cellStyle name="Body_$Dollars" xfId="818"/>
    <cellStyle name="Calculation" xfId="819"/>
    <cellStyle name="Calculation 2" xfId="1803"/>
    <cellStyle name="Check Cell" xfId="820"/>
    <cellStyle name="Chek" xfId="821"/>
    <cellStyle name="Comma [0]_Adjusted FS 1299" xfId="822"/>
    <cellStyle name="Comma 0" xfId="823"/>
    <cellStyle name="Comma 0*" xfId="824"/>
    <cellStyle name="Comma 2" xfId="825"/>
    <cellStyle name="Comma 3*" xfId="826"/>
    <cellStyle name="Comma_Adjusted FS 1299" xfId="827"/>
    <cellStyle name="Comma0" xfId="828"/>
    <cellStyle name="Çŕůčňíűé" xfId="829"/>
    <cellStyle name="Currency [0]" xfId="830"/>
    <cellStyle name="Currency [0] 2" xfId="831"/>
    <cellStyle name="Currency [0] 2 2" xfId="832"/>
    <cellStyle name="Currency [0] 2 3" xfId="833"/>
    <cellStyle name="Currency [0] 2 4" xfId="834"/>
    <cellStyle name="Currency [0] 2 5" xfId="835"/>
    <cellStyle name="Currency [0] 2 6" xfId="836"/>
    <cellStyle name="Currency [0] 2 7" xfId="837"/>
    <cellStyle name="Currency [0] 2 8" xfId="838"/>
    <cellStyle name="Currency [0] 2 9" xfId="839"/>
    <cellStyle name="Currency [0] 3" xfId="840"/>
    <cellStyle name="Currency [0] 3 2" xfId="841"/>
    <cellStyle name="Currency [0] 3 3" xfId="842"/>
    <cellStyle name="Currency [0] 3 4" xfId="843"/>
    <cellStyle name="Currency [0] 3 5" xfId="844"/>
    <cellStyle name="Currency [0] 3 6" xfId="845"/>
    <cellStyle name="Currency [0] 3 7" xfId="846"/>
    <cellStyle name="Currency [0] 3 8" xfId="847"/>
    <cellStyle name="Currency [0] 3 9" xfId="848"/>
    <cellStyle name="Currency [0] 4" xfId="849"/>
    <cellStyle name="Currency [0] 4 2" xfId="850"/>
    <cellStyle name="Currency [0] 4 3" xfId="851"/>
    <cellStyle name="Currency [0] 4 4" xfId="852"/>
    <cellStyle name="Currency [0] 4 5" xfId="853"/>
    <cellStyle name="Currency [0] 4 6" xfId="854"/>
    <cellStyle name="Currency [0] 4 7" xfId="855"/>
    <cellStyle name="Currency [0] 4 8" xfId="856"/>
    <cellStyle name="Currency [0] 4 9" xfId="857"/>
    <cellStyle name="Currency [0] 5" xfId="858"/>
    <cellStyle name="Currency [0] 5 2" xfId="859"/>
    <cellStyle name="Currency [0] 5 3" xfId="860"/>
    <cellStyle name="Currency [0] 5 4" xfId="861"/>
    <cellStyle name="Currency [0] 5 5" xfId="862"/>
    <cellStyle name="Currency [0] 5 6" xfId="863"/>
    <cellStyle name="Currency [0] 5 7" xfId="864"/>
    <cellStyle name="Currency [0] 5 8" xfId="865"/>
    <cellStyle name="Currency [0] 5 9" xfId="866"/>
    <cellStyle name="Currency [0] 6" xfId="867"/>
    <cellStyle name="Currency [0] 6 2" xfId="868"/>
    <cellStyle name="Currency [0] 6 3" xfId="869"/>
    <cellStyle name="Currency [0] 7" xfId="870"/>
    <cellStyle name="Currency [0] 7 2" xfId="871"/>
    <cellStyle name="Currency [0] 7 3" xfId="872"/>
    <cellStyle name="Currency [0] 8" xfId="873"/>
    <cellStyle name="Currency [0] 8 2" xfId="874"/>
    <cellStyle name="Currency [0] 8 3" xfId="875"/>
    <cellStyle name="Currency 0" xfId="876"/>
    <cellStyle name="Currency 2" xfId="877"/>
    <cellStyle name="Currency_06_9m" xfId="878"/>
    <cellStyle name="Currency0" xfId="879"/>
    <cellStyle name="Currency2" xfId="880"/>
    <cellStyle name="Date" xfId="881"/>
    <cellStyle name="Date Aligned" xfId="882"/>
    <cellStyle name="Dates" xfId="883"/>
    <cellStyle name="Dezimal [0]_NEGS" xfId="884"/>
    <cellStyle name="Dezimal_NEGS" xfId="885"/>
    <cellStyle name="Dotted Line" xfId="886"/>
    <cellStyle name="E&amp;Y House" xfId="887"/>
    <cellStyle name="E-mail" xfId="888"/>
    <cellStyle name="E-mail 2" xfId="889"/>
    <cellStyle name="E-mail_EE.2REK.P2011.4.78(v0.3)" xfId="890"/>
    <cellStyle name="Euro" xfId="891"/>
    <cellStyle name="ew" xfId="892"/>
    <cellStyle name="Explanatory Text" xfId="893"/>
    <cellStyle name="F2" xfId="894"/>
    <cellStyle name="F3" xfId="895"/>
    <cellStyle name="F4" xfId="896"/>
    <cellStyle name="F5" xfId="897"/>
    <cellStyle name="F6" xfId="898"/>
    <cellStyle name="F7" xfId="899"/>
    <cellStyle name="F8" xfId="900"/>
    <cellStyle name="Fixed" xfId="901"/>
    <cellStyle name="fo]_x000d__x000a_UserName=Murat Zelef_x000d__x000a_UserCompany=Bumerang_x000d__x000a__x000d__x000a_[File Paths]_x000d__x000a_WorkingDirectory=C:\EQUIS\DLWIN_x000d__x000a_DownLoader=C" xfId="902"/>
    <cellStyle name="Followed Hyperlink" xfId="903"/>
    <cellStyle name="Footnote" xfId="904"/>
    <cellStyle name="Good" xfId="905"/>
    <cellStyle name="hard no" xfId="906"/>
    <cellStyle name="Hard Percent" xfId="907"/>
    <cellStyle name="hardno" xfId="908"/>
    <cellStyle name="Header" xfId="909"/>
    <cellStyle name="Heading" xfId="910"/>
    <cellStyle name="Heading 1" xfId="911"/>
    <cellStyle name="Heading 2" xfId="912"/>
    <cellStyle name="Heading 3" xfId="913"/>
    <cellStyle name="Heading 4" xfId="914"/>
    <cellStyle name="Heading_GP.ITOG.4.78(v1.0) - для разделения" xfId="915"/>
    <cellStyle name="Heading2" xfId="916"/>
    <cellStyle name="Heading2 2" xfId="917"/>
    <cellStyle name="Heading2_EE.2REK.P2011.4.78(v0.3)" xfId="918"/>
    <cellStyle name="Hyperlink" xfId="919"/>
    <cellStyle name="Îáű÷íűé__FES" xfId="920"/>
    <cellStyle name="Îáû÷íûé_cogs" xfId="921"/>
    <cellStyle name="Îňęđűâŕâřŕ˙ń˙ ăčďĺđńńűëęŕ" xfId="922"/>
    <cellStyle name="Info" xfId="923"/>
    <cellStyle name="Input" xfId="924"/>
    <cellStyle name="Input 2" xfId="1804"/>
    <cellStyle name="InputCurrency" xfId="925"/>
    <cellStyle name="InputCurrency2" xfId="926"/>
    <cellStyle name="InputMultiple1" xfId="927"/>
    <cellStyle name="InputPercent1" xfId="928"/>
    <cellStyle name="Inputs" xfId="929"/>
    <cellStyle name="Inputs (const)" xfId="930"/>
    <cellStyle name="Inputs (const) 2" xfId="931"/>
    <cellStyle name="Inputs (const)_EE.2REK.P2011.4.78(v0.3)" xfId="932"/>
    <cellStyle name="Inputs 2" xfId="933"/>
    <cellStyle name="Inputs Co" xfId="934"/>
    <cellStyle name="Inputs_46EE.2011(v1.0)" xfId="935"/>
    <cellStyle name="Linked Cell" xfId="936"/>
    <cellStyle name="Millares [0]_RESULTS" xfId="937"/>
    <cellStyle name="Millares_RESULTS" xfId="938"/>
    <cellStyle name="Milliers [0]_RESULTS" xfId="939"/>
    <cellStyle name="Milliers_RESULTS" xfId="940"/>
    <cellStyle name="mnb" xfId="941"/>
    <cellStyle name="Moneda [0]_RESULTS" xfId="942"/>
    <cellStyle name="Moneda_RESULTS" xfId="943"/>
    <cellStyle name="Monétaire [0]_RESULTS" xfId="944"/>
    <cellStyle name="Monétaire_RESULTS" xfId="945"/>
    <cellStyle name="Multiple" xfId="946"/>
    <cellStyle name="Multiple1" xfId="947"/>
    <cellStyle name="MultipleBelow" xfId="948"/>
    <cellStyle name="namber" xfId="949"/>
    <cellStyle name="Neutral" xfId="950"/>
    <cellStyle name="Norma11l" xfId="951"/>
    <cellStyle name="normal" xfId="952"/>
    <cellStyle name="Normal - Style1" xfId="953"/>
    <cellStyle name="normal 10" xfId="954"/>
    <cellStyle name="Normal 2" xfId="955"/>
    <cellStyle name="Normal 2 2" xfId="956"/>
    <cellStyle name="Normal 2 3" xfId="957"/>
    <cellStyle name="normal 3" xfId="958"/>
    <cellStyle name="normal 4" xfId="959"/>
    <cellStyle name="normal 5" xfId="960"/>
    <cellStyle name="normal 6" xfId="961"/>
    <cellStyle name="normal 7" xfId="962"/>
    <cellStyle name="normal 8" xfId="963"/>
    <cellStyle name="normal 9" xfId="964"/>
    <cellStyle name="Normal." xfId="965"/>
    <cellStyle name="Normal_06_9m" xfId="966"/>
    <cellStyle name="Normal1" xfId="967"/>
    <cellStyle name="Normal2" xfId="968"/>
    <cellStyle name="NormalGB" xfId="969"/>
    <cellStyle name="Normalny_24. 02. 97." xfId="970"/>
    <cellStyle name="normбlnм_laroux" xfId="971"/>
    <cellStyle name="Note" xfId="972"/>
    <cellStyle name="number" xfId="973"/>
    <cellStyle name="Ôčíŕíńîâűé [0]_(ňŕá 3č)" xfId="974"/>
    <cellStyle name="Ôčíŕíńîâűé_(ňŕá 3č)" xfId="975"/>
    <cellStyle name="Option" xfId="976"/>
    <cellStyle name="Òûñÿ÷è [0]_cogs" xfId="977"/>
    <cellStyle name="Òûñÿ÷è_cogs" xfId="978"/>
    <cellStyle name="Output" xfId="979"/>
    <cellStyle name="Output 2" xfId="1805"/>
    <cellStyle name="Page Number" xfId="980"/>
    <cellStyle name="pb_page_heading_LS" xfId="981"/>
    <cellStyle name="Percent_RS_Lianozovo-Samara_9m01" xfId="982"/>
    <cellStyle name="Percent1" xfId="983"/>
    <cellStyle name="Piug" xfId="984"/>
    <cellStyle name="Plug" xfId="985"/>
    <cellStyle name="Price_Body" xfId="986"/>
    <cellStyle name="prochrek" xfId="987"/>
    <cellStyle name="Protected" xfId="988"/>
    <cellStyle name="Salomon Logo" xfId="989"/>
    <cellStyle name="SAPBEXaggData" xfId="990"/>
    <cellStyle name="SAPBEXaggData 2" xfId="1806"/>
    <cellStyle name="SAPBEXaggDataEmph" xfId="991"/>
    <cellStyle name="SAPBEXaggDataEmph 2" xfId="1807"/>
    <cellStyle name="SAPBEXaggItem" xfId="992"/>
    <cellStyle name="SAPBEXaggItem 2" xfId="1808"/>
    <cellStyle name="SAPBEXaggItemX" xfId="993"/>
    <cellStyle name="SAPBEXaggItemX 2" xfId="1809"/>
    <cellStyle name="SAPBEXchaText" xfId="994"/>
    <cellStyle name="SAPBEXchaText 2" xfId="1810"/>
    <cellStyle name="SAPBEXexcBad7" xfId="995"/>
    <cellStyle name="SAPBEXexcBad7 2" xfId="1811"/>
    <cellStyle name="SAPBEXexcBad8" xfId="996"/>
    <cellStyle name="SAPBEXexcBad8 2" xfId="1812"/>
    <cellStyle name="SAPBEXexcBad9" xfId="997"/>
    <cellStyle name="SAPBEXexcBad9 2" xfId="1813"/>
    <cellStyle name="SAPBEXexcCritical4" xfId="998"/>
    <cellStyle name="SAPBEXexcCritical4 2" xfId="1814"/>
    <cellStyle name="SAPBEXexcCritical5" xfId="999"/>
    <cellStyle name="SAPBEXexcCritical5 2" xfId="1815"/>
    <cellStyle name="SAPBEXexcCritical6" xfId="1000"/>
    <cellStyle name="SAPBEXexcCritical6 2" xfId="1816"/>
    <cellStyle name="SAPBEXexcGood1" xfId="1001"/>
    <cellStyle name="SAPBEXexcGood1 2" xfId="1817"/>
    <cellStyle name="SAPBEXexcGood2" xfId="1002"/>
    <cellStyle name="SAPBEXexcGood2 2" xfId="1818"/>
    <cellStyle name="SAPBEXexcGood3" xfId="1003"/>
    <cellStyle name="SAPBEXexcGood3 2" xfId="1819"/>
    <cellStyle name="SAPBEXfilterDrill" xfId="1004"/>
    <cellStyle name="SAPBEXfilterDrill 2" xfId="1820"/>
    <cellStyle name="SAPBEXfilterItem" xfId="1005"/>
    <cellStyle name="SAPBEXfilterText" xfId="1006"/>
    <cellStyle name="SAPBEXformats" xfId="1007"/>
    <cellStyle name="SAPBEXformats 2" xfId="1821"/>
    <cellStyle name="SAPBEXheaderItem" xfId="1008"/>
    <cellStyle name="SAPBEXheaderItem 2" xfId="1822"/>
    <cellStyle name="SAPBEXheaderText" xfId="1009"/>
    <cellStyle name="SAPBEXheaderText 2" xfId="1823"/>
    <cellStyle name="SAPBEXHLevel0" xfId="1010"/>
    <cellStyle name="SAPBEXHLevel0 2" xfId="1824"/>
    <cellStyle name="SAPBEXHLevel0X" xfId="1011"/>
    <cellStyle name="SAPBEXHLevel0X 2" xfId="1825"/>
    <cellStyle name="SAPBEXHLevel1" xfId="1012"/>
    <cellStyle name="SAPBEXHLevel1 2" xfId="1826"/>
    <cellStyle name="SAPBEXHLevel1X" xfId="1013"/>
    <cellStyle name="SAPBEXHLevel1X 2" xfId="1827"/>
    <cellStyle name="SAPBEXHLevel2" xfId="1014"/>
    <cellStyle name="SAPBEXHLevel2 2" xfId="1828"/>
    <cellStyle name="SAPBEXHLevel2X" xfId="1015"/>
    <cellStyle name="SAPBEXHLevel2X 2" xfId="1829"/>
    <cellStyle name="SAPBEXHLevel3" xfId="1016"/>
    <cellStyle name="SAPBEXHLevel3 2" xfId="1830"/>
    <cellStyle name="SAPBEXHLevel3X" xfId="1017"/>
    <cellStyle name="SAPBEXHLevel3X 2" xfId="1831"/>
    <cellStyle name="SAPBEXinputData" xfId="1018"/>
    <cellStyle name="SAPBEXresData" xfId="1019"/>
    <cellStyle name="SAPBEXresData 2" xfId="1832"/>
    <cellStyle name="SAPBEXresDataEmph" xfId="1020"/>
    <cellStyle name="SAPBEXresDataEmph 2" xfId="1833"/>
    <cellStyle name="SAPBEXresItem" xfId="1021"/>
    <cellStyle name="SAPBEXresItem 2" xfId="1834"/>
    <cellStyle name="SAPBEXresItemX" xfId="1022"/>
    <cellStyle name="SAPBEXresItemX 2" xfId="1835"/>
    <cellStyle name="SAPBEXstdData" xfId="1023"/>
    <cellStyle name="SAPBEXstdData 2" xfId="1836"/>
    <cellStyle name="SAPBEXstdDataEmph" xfId="1024"/>
    <cellStyle name="SAPBEXstdDataEmph 2" xfId="1837"/>
    <cellStyle name="SAPBEXstdItem" xfId="1025"/>
    <cellStyle name="SAPBEXstdItem 2" xfId="1838"/>
    <cellStyle name="SAPBEXstdItemX" xfId="1026"/>
    <cellStyle name="SAPBEXstdItemX 2" xfId="1839"/>
    <cellStyle name="SAPBEXtitle" xfId="1027"/>
    <cellStyle name="SAPBEXundefined" xfId="1028"/>
    <cellStyle name="SAPBEXundefined 2" xfId="1840"/>
    <cellStyle name="st1" xfId="1029"/>
    <cellStyle name="Standard_NEGS" xfId="1030"/>
    <cellStyle name="Style 1" xfId="1031"/>
    <cellStyle name="Table Head" xfId="1032"/>
    <cellStyle name="Table Head Aligned" xfId="1033"/>
    <cellStyle name="Table Head Blue" xfId="1034"/>
    <cellStyle name="Table Head Green" xfId="1035"/>
    <cellStyle name="Table Head_Val_Sum_Graph" xfId="1036"/>
    <cellStyle name="Table Heading" xfId="1037"/>
    <cellStyle name="Table Heading 2" xfId="1038"/>
    <cellStyle name="Table Heading_EE.2REK.P2011.4.78(v0.3)" xfId="1039"/>
    <cellStyle name="Table Text" xfId="1040"/>
    <cellStyle name="Table Title" xfId="1041"/>
    <cellStyle name="Table Units" xfId="1042"/>
    <cellStyle name="Table_Header" xfId="1043"/>
    <cellStyle name="Text" xfId="1044"/>
    <cellStyle name="Text 1" xfId="1045"/>
    <cellStyle name="Text Head" xfId="1046"/>
    <cellStyle name="Text Head 1" xfId="1047"/>
    <cellStyle name="Title" xfId="1048"/>
    <cellStyle name="Total" xfId="1049"/>
    <cellStyle name="Total 2" xfId="1841"/>
    <cellStyle name="TotalCurrency" xfId="1050"/>
    <cellStyle name="Underline_Single" xfId="1051"/>
    <cellStyle name="Unit" xfId="1052"/>
    <cellStyle name="Warning Text" xfId="1053"/>
    <cellStyle name="year" xfId="1054"/>
    <cellStyle name="Акцент1 10" xfId="1055"/>
    <cellStyle name="Акцент1 2" xfId="1056"/>
    <cellStyle name="Акцент1 2 2" xfId="1057"/>
    <cellStyle name="Акцент1 3" xfId="1058"/>
    <cellStyle name="Акцент1 3 2" xfId="1059"/>
    <cellStyle name="Акцент1 4" xfId="1060"/>
    <cellStyle name="Акцент1 4 2" xfId="1061"/>
    <cellStyle name="Акцент1 5" xfId="1062"/>
    <cellStyle name="Акцент1 5 2" xfId="1063"/>
    <cellStyle name="Акцент1 6" xfId="1064"/>
    <cellStyle name="Акцент1 6 2" xfId="1065"/>
    <cellStyle name="Акцент1 7" xfId="1066"/>
    <cellStyle name="Акцент1 7 2" xfId="1067"/>
    <cellStyle name="Акцент1 8" xfId="1068"/>
    <cellStyle name="Акцент1 8 2" xfId="1069"/>
    <cellStyle name="Акцент1 9" xfId="1070"/>
    <cellStyle name="Акцент1 9 2" xfId="1071"/>
    <cellStyle name="Акцент2 10" xfId="1072"/>
    <cellStyle name="Акцент2 2" xfId="1073"/>
    <cellStyle name="Акцент2 2 2" xfId="1074"/>
    <cellStyle name="Акцент2 3" xfId="1075"/>
    <cellStyle name="Акцент2 3 2" xfId="1076"/>
    <cellStyle name="Акцент2 4" xfId="1077"/>
    <cellStyle name="Акцент2 4 2" xfId="1078"/>
    <cellStyle name="Акцент2 5" xfId="1079"/>
    <cellStyle name="Акцент2 5 2" xfId="1080"/>
    <cellStyle name="Акцент2 6" xfId="1081"/>
    <cellStyle name="Акцент2 6 2" xfId="1082"/>
    <cellStyle name="Акцент2 7" xfId="1083"/>
    <cellStyle name="Акцент2 7 2" xfId="1084"/>
    <cellStyle name="Акцент2 8" xfId="1085"/>
    <cellStyle name="Акцент2 8 2" xfId="1086"/>
    <cellStyle name="Акцент2 9" xfId="1087"/>
    <cellStyle name="Акцент2 9 2" xfId="1088"/>
    <cellStyle name="Акцент3 10" xfId="1089"/>
    <cellStyle name="Акцент3 2" xfId="1090"/>
    <cellStyle name="Акцент3 2 2" xfId="1091"/>
    <cellStyle name="Акцент3 3" xfId="1092"/>
    <cellStyle name="Акцент3 3 2" xfId="1093"/>
    <cellStyle name="Акцент3 4" xfId="1094"/>
    <cellStyle name="Акцент3 4 2" xfId="1095"/>
    <cellStyle name="Акцент3 5" xfId="1096"/>
    <cellStyle name="Акцент3 5 2" xfId="1097"/>
    <cellStyle name="Акцент3 6" xfId="1098"/>
    <cellStyle name="Акцент3 6 2" xfId="1099"/>
    <cellStyle name="Акцент3 7" xfId="1100"/>
    <cellStyle name="Акцент3 7 2" xfId="1101"/>
    <cellStyle name="Акцент3 8" xfId="1102"/>
    <cellStyle name="Акцент3 8 2" xfId="1103"/>
    <cellStyle name="Акцент3 9" xfId="1104"/>
    <cellStyle name="Акцент3 9 2" xfId="1105"/>
    <cellStyle name="Акцент4 10" xfId="1106"/>
    <cellStyle name="Акцент4 2" xfId="1107"/>
    <cellStyle name="Акцент4 2 2" xfId="1108"/>
    <cellStyle name="Акцент4 3" xfId="1109"/>
    <cellStyle name="Акцент4 3 2" xfId="1110"/>
    <cellStyle name="Акцент4 4" xfId="1111"/>
    <cellStyle name="Акцент4 4 2" xfId="1112"/>
    <cellStyle name="Акцент4 5" xfId="1113"/>
    <cellStyle name="Акцент4 5 2" xfId="1114"/>
    <cellStyle name="Акцент4 6" xfId="1115"/>
    <cellStyle name="Акцент4 6 2" xfId="1116"/>
    <cellStyle name="Акцент4 7" xfId="1117"/>
    <cellStyle name="Акцент4 7 2" xfId="1118"/>
    <cellStyle name="Акцент4 8" xfId="1119"/>
    <cellStyle name="Акцент4 8 2" xfId="1120"/>
    <cellStyle name="Акцент4 9" xfId="1121"/>
    <cellStyle name="Акцент4 9 2" xfId="1122"/>
    <cellStyle name="Акцент5 10" xfId="1123"/>
    <cellStyle name="Акцент5 2" xfId="1124"/>
    <cellStyle name="Акцент5 2 2" xfId="1125"/>
    <cellStyle name="Акцент5 3" xfId="1126"/>
    <cellStyle name="Акцент5 3 2" xfId="1127"/>
    <cellStyle name="Акцент5 4" xfId="1128"/>
    <cellStyle name="Акцент5 4 2" xfId="1129"/>
    <cellStyle name="Акцент5 5" xfId="1130"/>
    <cellStyle name="Акцент5 5 2" xfId="1131"/>
    <cellStyle name="Акцент5 6" xfId="1132"/>
    <cellStyle name="Акцент5 6 2" xfId="1133"/>
    <cellStyle name="Акцент5 7" xfId="1134"/>
    <cellStyle name="Акцент5 7 2" xfId="1135"/>
    <cellStyle name="Акцент5 8" xfId="1136"/>
    <cellStyle name="Акцент5 8 2" xfId="1137"/>
    <cellStyle name="Акцент5 9" xfId="1138"/>
    <cellStyle name="Акцент5 9 2" xfId="1139"/>
    <cellStyle name="Акцент6 10" xfId="1140"/>
    <cellStyle name="Акцент6 2" xfId="1141"/>
    <cellStyle name="Акцент6 2 2" xfId="1142"/>
    <cellStyle name="Акцент6 3" xfId="1143"/>
    <cellStyle name="Акцент6 3 2" xfId="1144"/>
    <cellStyle name="Акцент6 4" xfId="1145"/>
    <cellStyle name="Акцент6 4 2" xfId="1146"/>
    <cellStyle name="Акцент6 5" xfId="1147"/>
    <cellStyle name="Акцент6 5 2" xfId="1148"/>
    <cellStyle name="Акцент6 6" xfId="1149"/>
    <cellStyle name="Акцент6 6 2" xfId="1150"/>
    <cellStyle name="Акцент6 7" xfId="1151"/>
    <cellStyle name="Акцент6 7 2" xfId="1152"/>
    <cellStyle name="Акцент6 8" xfId="1153"/>
    <cellStyle name="Акцент6 8 2" xfId="1154"/>
    <cellStyle name="Акцент6 9" xfId="1155"/>
    <cellStyle name="Акцент6 9 2" xfId="1156"/>
    <cellStyle name="Беззащитный" xfId="1157"/>
    <cellStyle name="Ввод  10" xfId="1158"/>
    <cellStyle name="Ввод  11" xfId="1842"/>
    <cellStyle name="Ввод  2" xfId="1159"/>
    <cellStyle name="Ввод  2 2" xfId="1160"/>
    <cellStyle name="Ввод  2 2 2" xfId="1844"/>
    <cellStyle name="Ввод  2 3" xfId="1843"/>
    <cellStyle name="Ввод  2_46EE.2011(v1.0)" xfId="1161"/>
    <cellStyle name="Ввод  3" xfId="1162"/>
    <cellStyle name="Ввод  3 2" xfId="1163"/>
    <cellStyle name="Ввод  3 2 2" xfId="1846"/>
    <cellStyle name="Ввод  3 3" xfId="1845"/>
    <cellStyle name="Ввод  3_46EE.2011(v1.0)" xfId="1164"/>
    <cellStyle name="Ввод  4" xfId="1165"/>
    <cellStyle name="Ввод  4 2" xfId="1166"/>
    <cellStyle name="Ввод  4 2 2" xfId="1848"/>
    <cellStyle name="Ввод  4 3" xfId="1847"/>
    <cellStyle name="Ввод  4_46EE.2011(v1.0)" xfId="1167"/>
    <cellStyle name="Ввод  5" xfId="1168"/>
    <cellStyle name="Ввод  5 2" xfId="1169"/>
    <cellStyle name="Ввод  5 2 2" xfId="1850"/>
    <cellStyle name="Ввод  5 3" xfId="1849"/>
    <cellStyle name="Ввод  5_46EE.2011(v1.0)" xfId="1170"/>
    <cellStyle name="Ввод  6" xfId="1171"/>
    <cellStyle name="Ввод  6 2" xfId="1172"/>
    <cellStyle name="Ввод  6 2 2" xfId="1852"/>
    <cellStyle name="Ввод  6 3" xfId="1851"/>
    <cellStyle name="Ввод  6_46EE.2011(v1.0)" xfId="1173"/>
    <cellStyle name="Ввод  7" xfId="1174"/>
    <cellStyle name="Ввод  7 2" xfId="1175"/>
    <cellStyle name="Ввод  7 2 2" xfId="1854"/>
    <cellStyle name="Ввод  7 3" xfId="1853"/>
    <cellStyle name="Ввод  7_46EE.2011(v1.0)" xfId="1176"/>
    <cellStyle name="Ввод  8" xfId="1177"/>
    <cellStyle name="Ввод  8 2" xfId="1178"/>
    <cellStyle name="Ввод  8 2 2" xfId="1856"/>
    <cellStyle name="Ввод  8 3" xfId="1855"/>
    <cellStyle name="Ввод  8_46EE.2011(v1.0)" xfId="1179"/>
    <cellStyle name="Ввод  9" xfId="1180"/>
    <cellStyle name="Ввод  9 2" xfId="1181"/>
    <cellStyle name="Ввод  9 2 2" xfId="1858"/>
    <cellStyle name="Ввод  9 3" xfId="1857"/>
    <cellStyle name="Ввод  9_46EE.2011(v1.0)" xfId="1182"/>
    <cellStyle name="Верт. заголовок" xfId="1183"/>
    <cellStyle name="Вес_продукта" xfId="1184"/>
    <cellStyle name="Вывод 10" xfId="1185"/>
    <cellStyle name="Вывод 11" xfId="1859"/>
    <cellStyle name="Вывод 2" xfId="1186"/>
    <cellStyle name="Вывод 2 2" xfId="1187"/>
    <cellStyle name="Вывод 2 2 2" xfId="1861"/>
    <cellStyle name="Вывод 2 3" xfId="1860"/>
    <cellStyle name="Вывод 2_46EE.2011(v1.0)" xfId="1188"/>
    <cellStyle name="Вывод 3" xfId="1189"/>
    <cellStyle name="Вывод 3 2" xfId="1190"/>
    <cellStyle name="Вывод 3 2 2" xfId="1863"/>
    <cellStyle name="Вывод 3 3" xfId="1862"/>
    <cellStyle name="Вывод 3_46EE.2011(v1.0)" xfId="1191"/>
    <cellStyle name="Вывод 4" xfId="1192"/>
    <cellStyle name="Вывод 4 2" xfId="1193"/>
    <cellStyle name="Вывод 4 2 2" xfId="1865"/>
    <cellStyle name="Вывод 4 3" xfId="1864"/>
    <cellStyle name="Вывод 4_46EE.2011(v1.0)" xfId="1194"/>
    <cellStyle name="Вывод 5" xfId="1195"/>
    <cellStyle name="Вывод 5 2" xfId="1196"/>
    <cellStyle name="Вывод 5 2 2" xfId="1867"/>
    <cellStyle name="Вывод 5 3" xfId="1866"/>
    <cellStyle name="Вывод 5_46EE.2011(v1.0)" xfId="1197"/>
    <cellStyle name="Вывод 6" xfId="1198"/>
    <cellStyle name="Вывод 6 2" xfId="1199"/>
    <cellStyle name="Вывод 6 2 2" xfId="1869"/>
    <cellStyle name="Вывод 6 3" xfId="1868"/>
    <cellStyle name="Вывод 6_46EE.2011(v1.0)" xfId="1200"/>
    <cellStyle name="Вывод 7" xfId="1201"/>
    <cellStyle name="Вывод 7 2" xfId="1202"/>
    <cellStyle name="Вывод 7 2 2" xfId="1871"/>
    <cellStyle name="Вывод 7 3" xfId="1870"/>
    <cellStyle name="Вывод 7_46EE.2011(v1.0)" xfId="1203"/>
    <cellStyle name="Вывод 8" xfId="1204"/>
    <cellStyle name="Вывод 8 2" xfId="1205"/>
    <cellStyle name="Вывод 8 2 2" xfId="1873"/>
    <cellStyle name="Вывод 8 3" xfId="1872"/>
    <cellStyle name="Вывод 8_46EE.2011(v1.0)" xfId="1206"/>
    <cellStyle name="Вывод 9" xfId="1207"/>
    <cellStyle name="Вывод 9 2" xfId="1208"/>
    <cellStyle name="Вывод 9 2 2" xfId="1875"/>
    <cellStyle name="Вывод 9 3" xfId="1874"/>
    <cellStyle name="Вывод 9_46EE.2011(v1.0)" xfId="1209"/>
    <cellStyle name="Вычисление 10" xfId="1210"/>
    <cellStyle name="Вычисление 11" xfId="1876"/>
    <cellStyle name="Вычисление 2" xfId="1211"/>
    <cellStyle name="Вычисление 2 2" xfId="1212"/>
    <cellStyle name="Вычисление 2 2 2" xfId="1878"/>
    <cellStyle name="Вычисление 2 3" xfId="1877"/>
    <cellStyle name="Вычисление 2_46EE.2011(v1.0)" xfId="1213"/>
    <cellStyle name="Вычисление 3" xfId="1214"/>
    <cellStyle name="Вычисление 3 2" xfId="1215"/>
    <cellStyle name="Вычисление 3 2 2" xfId="1880"/>
    <cellStyle name="Вычисление 3 3" xfId="1879"/>
    <cellStyle name="Вычисление 3_46EE.2011(v1.0)" xfId="1216"/>
    <cellStyle name="Вычисление 4" xfId="1217"/>
    <cellStyle name="Вычисление 4 2" xfId="1218"/>
    <cellStyle name="Вычисление 4 2 2" xfId="1882"/>
    <cellStyle name="Вычисление 4 3" xfId="1881"/>
    <cellStyle name="Вычисление 4_46EE.2011(v1.0)" xfId="1219"/>
    <cellStyle name="Вычисление 5" xfId="1220"/>
    <cellStyle name="Вычисление 5 2" xfId="1221"/>
    <cellStyle name="Вычисление 5 2 2" xfId="1884"/>
    <cellStyle name="Вычисление 5 3" xfId="1883"/>
    <cellStyle name="Вычисление 5_46EE.2011(v1.0)" xfId="1222"/>
    <cellStyle name="Вычисление 6" xfId="1223"/>
    <cellStyle name="Вычисление 6 2" xfId="1224"/>
    <cellStyle name="Вычисление 6 2 2" xfId="1886"/>
    <cellStyle name="Вычисление 6 3" xfId="1885"/>
    <cellStyle name="Вычисление 6_46EE.2011(v1.0)" xfId="1225"/>
    <cellStyle name="Вычисление 7" xfId="1226"/>
    <cellStyle name="Вычисление 7 2" xfId="1227"/>
    <cellStyle name="Вычисление 7 2 2" xfId="1888"/>
    <cellStyle name="Вычисление 7 3" xfId="1887"/>
    <cellStyle name="Вычисление 7_46EE.2011(v1.0)" xfId="1228"/>
    <cellStyle name="Вычисление 8" xfId="1229"/>
    <cellStyle name="Вычисление 8 2" xfId="1230"/>
    <cellStyle name="Вычисление 8 2 2" xfId="1890"/>
    <cellStyle name="Вычисление 8 3" xfId="1889"/>
    <cellStyle name="Вычисление 8_46EE.2011(v1.0)" xfId="1231"/>
    <cellStyle name="Вычисление 9" xfId="1232"/>
    <cellStyle name="Вычисление 9 2" xfId="1233"/>
    <cellStyle name="Вычисление 9 2 2" xfId="1892"/>
    <cellStyle name="Вычисление 9 3" xfId="1891"/>
    <cellStyle name="Вычисление 9_46EE.2011(v1.0)" xfId="1234"/>
    <cellStyle name="Гиперссылка 2" xfId="1235"/>
    <cellStyle name="Гиперссылка 3" xfId="1236"/>
    <cellStyle name="Гиперссылка 4" xfId="1237"/>
    <cellStyle name="Группа" xfId="1238"/>
    <cellStyle name="Группа 0" xfId="1239"/>
    <cellStyle name="Группа 1" xfId="1240"/>
    <cellStyle name="Группа 2" xfId="1241"/>
    <cellStyle name="Группа 3" xfId="1242"/>
    <cellStyle name="Группа 4" xfId="1243"/>
    <cellStyle name="Группа 5" xfId="1244"/>
    <cellStyle name="Группа 6" xfId="1245"/>
    <cellStyle name="Группа 7" xfId="1246"/>
    <cellStyle name="Группа 8" xfId="1247"/>
    <cellStyle name="Группа_additional slides_04.12.03 _1" xfId="1248"/>
    <cellStyle name="ДАТА" xfId="1249"/>
    <cellStyle name="ДАТА 2" xfId="1250"/>
    <cellStyle name="ДАТА 3" xfId="1251"/>
    <cellStyle name="ДАТА 4" xfId="1252"/>
    <cellStyle name="ДАТА 5" xfId="1253"/>
    <cellStyle name="ДАТА 6" xfId="1254"/>
    <cellStyle name="ДАТА 7" xfId="1255"/>
    <cellStyle name="ДАТА 8" xfId="1256"/>
    <cellStyle name="ДАТА 9" xfId="1257"/>
    <cellStyle name="ДАТА_1" xfId="1258"/>
    <cellStyle name="Денежный 2" xfId="1259"/>
    <cellStyle name="Денежный 2 2" xfId="1260"/>
    <cellStyle name="Денежный 2_INDEX.STATION.2012(v1.0)_" xfId="1261"/>
    <cellStyle name="Заголовок" xfId="1262"/>
    <cellStyle name="Заголовок 1 10" xfId="1263"/>
    <cellStyle name="Заголовок 1 2" xfId="1264"/>
    <cellStyle name="Заголовок 1 2 2" xfId="1265"/>
    <cellStyle name="Заголовок 1 2_46EE.2011(v1.0)" xfId="1266"/>
    <cellStyle name="Заголовок 1 3" xfId="1267"/>
    <cellStyle name="Заголовок 1 3 2" xfId="1268"/>
    <cellStyle name="Заголовок 1 3_46EE.2011(v1.0)" xfId="1269"/>
    <cellStyle name="Заголовок 1 4" xfId="1270"/>
    <cellStyle name="Заголовок 1 4 2" xfId="1271"/>
    <cellStyle name="Заголовок 1 4_46EE.2011(v1.0)" xfId="1272"/>
    <cellStyle name="Заголовок 1 5" xfId="1273"/>
    <cellStyle name="Заголовок 1 5 2" xfId="1274"/>
    <cellStyle name="Заголовок 1 5_46EE.2011(v1.0)" xfId="1275"/>
    <cellStyle name="Заголовок 1 6" xfId="1276"/>
    <cellStyle name="Заголовок 1 6 2" xfId="1277"/>
    <cellStyle name="Заголовок 1 6_46EE.2011(v1.0)" xfId="1278"/>
    <cellStyle name="Заголовок 1 7" xfId="1279"/>
    <cellStyle name="Заголовок 1 7 2" xfId="1280"/>
    <cellStyle name="Заголовок 1 7_46EE.2011(v1.0)" xfId="1281"/>
    <cellStyle name="Заголовок 1 8" xfId="1282"/>
    <cellStyle name="Заголовок 1 8 2" xfId="1283"/>
    <cellStyle name="Заголовок 1 8_46EE.2011(v1.0)" xfId="1284"/>
    <cellStyle name="Заголовок 1 9" xfId="1285"/>
    <cellStyle name="Заголовок 1 9 2" xfId="1286"/>
    <cellStyle name="Заголовок 1 9_46EE.2011(v1.0)" xfId="1287"/>
    <cellStyle name="Заголовок 2 10" xfId="1288"/>
    <cellStyle name="Заголовок 2 2" xfId="1289"/>
    <cellStyle name="Заголовок 2 2 2" xfId="1290"/>
    <cellStyle name="Заголовок 2 2_46EE.2011(v1.0)" xfId="1291"/>
    <cellStyle name="Заголовок 2 3" xfId="1292"/>
    <cellStyle name="Заголовок 2 3 2" xfId="1293"/>
    <cellStyle name="Заголовок 2 3_46EE.2011(v1.0)" xfId="1294"/>
    <cellStyle name="Заголовок 2 4" xfId="1295"/>
    <cellStyle name="Заголовок 2 4 2" xfId="1296"/>
    <cellStyle name="Заголовок 2 4_46EE.2011(v1.0)" xfId="1297"/>
    <cellStyle name="Заголовок 2 5" xfId="1298"/>
    <cellStyle name="Заголовок 2 5 2" xfId="1299"/>
    <cellStyle name="Заголовок 2 5_46EE.2011(v1.0)" xfId="1300"/>
    <cellStyle name="Заголовок 2 6" xfId="1301"/>
    <cellStyle name="Заголовок 2 6 2" xfId="1302"/>
    <cellStyle name="Заголовок 2 6_46EE.2011(v1.0)" xfId="1303"/>
    <cellStyle name="Заголовок 2 7" xfId="1304"/>
    <cellStyle name="Заголовок 2 7 2" xfId="1305"/>
    <cellStyle name="Заголовок 2 7_46EE.2011(v1.0)" xfId="1306"/>
    <cellStyle name="Заголовок 2 8" xfId="1307"/>
    <cellStyle name="Заголовок 2 8 2" xfId="1308"/>
    <cellStyle name="Заголовок 2 8_46EE.2011(v1.0)" xfId="1309"/>
    <cellStyle name="Заголовок 2 9" xfId="1310"/>
    <cellStyle name="Заголовок 2 9 2" xfId="1311"/>
    <cellStyle name="Заголовок 2 9_46EE.2011(v1.0)" xfId="1312"/>
    <cellStyle name="Заголовок 3 10" xfId="1313"/>
    <cellStyle name="Заголовок 3 2" xfId="1314"/>
    <cellStyle name="Заголовок 3 2 2" xfId="1315"/>
    <cellStyle name="Заголовок 3 2_46EE.2011(v1.0)" xfId="1316"/>
    <cellStyle name="Заголовок 3 3" xfId="1317"/>
    <cellStyle name="Заголовок 3 3 2" xfId="1318"/>
    <cellStyle name="Заголовок 3 3_46EE.2011(v1.0)" xfId="1319"/>
    <cellStyle name="Заголовок 3 4" xfId="1320"/>
    <cellStyle name="Заголовок 3 4 2" xfId="1321"/>
    <cellStyle name="Заголовок 3 4_46EE.2011(v1.0)" xfId="1322"/>
    <cellStyle name="Заголовок 3 5" xfId="1323"/>
    <cellStyle name="Заголовок 3 5 2" xfId="1324"/>
    <cellStyle name="Заголовок 3 5_46EE.2011(v1.0)" xfId="1325"/>
    <cellStyle name="Заголовок 3 6" xfId="1326"/>
    <cellStyle name="Заголовок 3 6 2" xfId="1327"/>
    <cellStyle name="Заголовок 3 6_46EE.2011(v1.0)" xfId="1328"/>
    <cellStyle name="Заголовок 3 7" xfId="1329"/>
    <cellStyle name="Заголовок 3 7 2" xfId="1330"/>
    <cellStyle name="Заголовок 3 7_46EE.2011(v1.0)" xfId="1331"/>
    <cellStyle name="Заголовок 3 8" xfId="1332"/>
    <cellStyle name="Заголовок 3 8 2" xfId="1333"/>
    <cellStyle name="Заголовок 3 8_46EE.2011(v1.0)" xfId="1334"/>
    <cellStyle name="Заголовок 3 9" xfId="1335"/>
    <cellStyle name="Заголовок 3 9 2" xfId="1336"/>
    <cellStyle name="Заголовок 3 9_46EE.2011(v1.0)" xfId="1337"/>
    <cellStyle name="Заголовок 4 10" xfId="1338"/>
    <cellStyle name="Заголовок 4 2" xfId="1339"/>
    <cellStyle name="Заголовок 4 2 2" xfId="1340"/>
    <cellStyle name="Заголовок 4 3" xfId="1341"/>
    <cellStyle name="Заголовок 4 3 2" xfId="1342"/>
    <cellStyle name="Заголовок 4 4" xfId="1343"/>
    <cellStyle name="Заголовок 4 4 2" xfId="1344"/>
    <cellStyle name="Заголовок 4 5" xfId="1345"/>
    <cellStyle name="Заголовок 4 5 2" xfId="1346"/>
    <cellStyle name="Заголовок 4 6" xfId="1347"/>
    <cellStyle name="Заголовок 4 6 2" xfId="1348"/>
    <cellStyle name="Заголовок 4 7" xfId="1349"/>
    <cellStyle name="Заголовок 4 7 2" xfId="1350"/>
    <cellStyle name="Заголовок 4 8" xfId="1351"/>
    <cellStyle name="Заголовок 4 8 2" xfId="1352"/>
    <cellStyle name="Заголовок 4 9" xfId="1353"/>
    <cellStyle name="Заголовок 4 9 2" xfId="1354"/>
    <cellStyle name="ЗАГОЛОВОК1" xfId="1355"/>
    <cellStyle name="ЗАГОЛОВОК2" xfId="1356"/>
    <cellStyle name="ЗаголовокСтолбца" xfId="1357"/>
    <cellStyle name="Защитный" xfId="1358"/>
    <cellStyle name="Значение" xfId="1359"/>
    <cellStyle name="Зоголовок" xfId="1360"/>
    <cellStyle name="Итог 10" xfId="1361"/>
    <cellStyle name="Итог 11" xfId="1893"/>
    <cellStyle name="Итог 2" xfId="1362"/>
    <cellStyle name="Итог 2 2" xfId="1363"/>
    <cellStyle name="Итог 2 2 2" xfId="1895"/>
    <cellStyle name="Итог 2 3" xfId="1894"/>
    <cellStyle name="Итог 2_46EE.2011(v1.0)" xfId="1364"/>
    <cellStyle name="Итог 3" xfId="1365"/>
    <cellStyle name="Итог 3 2" xfId="1366"/>
    <cellStyle name="Итог 3 2 2" xfId="1897"/>
    <cellStyle name="Итог 3 3" xfId="1896"/>
    <cellStyle name="Итог 3_46EE.2011(v1.0)" xfId="1367"/>
    <cellStyle name="Итог 4" xfId="1368"/>
    <cellStyle name="Итог 4 2" xfId="1369"/>
    <cellStyle name="Итог 4 2 2" xfId="1899"/>
    <cellStyle name="Итог 4 3" xfId="1898"/>
    <cellStyle name="Итог 4_46EE.2011(v1.0)" xfId="1370"/>
    <cellStyle name="Итог 5" xfId="1371"/>
    <cellStyle name="Итог 5 2" xfId="1372"/>
    <cellStyle name="Итог 5 2 2" xfId="1901"/>
    <cellStyle name="Итог 5 3" xfId="1900"/>
    <cellStyle name="Итог 5_46EE.2011(v1.0)" xfId="1373"/>
    <cellStyle name="Итог 6" xfId="1374"/>
    <cellStyle name="Итог 6 2" xfId="1375"/>
    <cellStyle name="Итог 6 2 2" xfId="1903"/>
    <cellStyle name="Итог 6 3" xfId="1902"/>
    <cellStyle name="Итог 6_46EE.2011(v1.0)" xfId="1376"/>
    <cellStyle name="Итог 7" xfId="1377"/>
    <cellStyle name="Итог 7 2" xfId="1378"/>
    <cellStyle name="Итог 7 2 2" xfId="1905"/>
    <cellStyle name="Итог 7 3" xfId="1904"/>
    <cellStyle name="Итог 7_46EE.2011(v1.0)" xfId="1379"/>
    <cellStyle name="Итог 8" xfId="1380"/>
    <cellStyle name="Итог 8 2" xfId="1381"/>
    <cellStyle name="Итог 8 2 2" xfId="1907"/>
    <cellStyle name="Итог 8 3" xfId="1906"/>
    <cellStyle name="Итог 8_46EE.2011(v1.0)" xfId="1382"/>
    <cellStyle name="Итог 9" xfId="1383"/>
    <cellStyle name="Итог 9 2" xfId="1384"/>
    <cellStyle name="Итог 9 2 2" xfId="1909"/>
    <cellStyle name="Итог 9 3" xfId="1908"/>
    <cellStyle name="Итог 9_46EE.2011(v1.0)" xfId="1385"/>
    <cellStyle name="Итого" xfId="1386"/>
    <cellStyle name="ИТОГОВЫЙ" xfId="1387"/>
    <cellStyle name="ИТОГОВЫЙ 2" xfId="1388"/>
    <cellStyle name="ИТОГОВЫЙ 3" xfId="1389"/>
    <cellStyle name="ИТОГОВЫЙ 4" xfId="1390"/>
    <cellStyle name="ИТОГОВЫЙ 5" xfId="1391"/>
    <cellStyle name="ИТОГОВЫЙ 6" xfId="1392"/>
    <cellStyle name="ИТОГОВЫЙ 7" xfId="1393"/>
    <cellStyle name="ИТОГОВЫЙ 8" xfId="1394"/>
    <cellStyle name="ИТОГОВЫЙ 9" xfId="1395"/>
    <cellStyle name="ИТОГОВЫЙ_1" xfId="1396"/>
    <cellStyle name="Контрольная ячейка 10" xfId="1397"/>
    <cellStyle name="Контрольная ячейка 2" xfId="1398"/>
    <cellStyle name="Контрольная ячейка 2 2" xfId="1399"/>
    <cellStyle name="Контрольная ячейка 2_46EE.2011(v1.0)" xfId="1400"/>
    <cellStyle name="Контрольная ячейка 3" xfId="1401"/>
    <cellStyle name="Контрольная ячейка 3 2" xfId="1402"/>
    <cellStyle name="Контрольная ячейка 3_46EE.2011(v1.0)" xfId="1403"/>
    <cellStyle name="Контрольная ячейка 4" xfId="1404"/>
    <cellStyle name="Контрольная ячейка 4 2" xfId="1405"/>
    <cellStyle name="Контрольная ячейка 4_46EE.2011(v1.0)" xfId="1406"/>
    <cellStyle name="Контрольная ячейка 5" xfId="1407"/>
    <cellStyle name="Контрольная ячейка 5 2" xfId="1408"/>
    <cellStyle name="Контрольная ячейка 5_46EE.2011(v1.0)" xfId="1409"/>
    <cellStyle name="Контрольная ячейка 6" xfId="1410"/>
    <cellStyle name="Контрольная ячейка 6 2" xfId="1411"/>
    <cellStyle name="Контрольная ячейка 6_46EE.2011(v1.0)" xfId="1412"/>
    <cellStyle name="Контрольная ячейка 7" xfId="1413"/>
    <cellStyle name="Контрольная ячейка 7 2" xfId="1414"/>
    <cellStyle name="Контрольная ячейка 7_46EE.2011(v1.0)" xfId="1415"/>
    <cellStyle name="Контрольная ячейка 8" xfId="1416"/>
    <cellStyle name="Контрольная ячейка 8 2" xfId="1417"/>
    <cellStyle name="Контрольная ячейка 8_46EE.2011(v1.0)" xfId="1418"/>
    <cellStyle name="Контрольная ячейка 9" xfId="1419"/>
    <cellStyle name="Контрольная ячейка 9 2" xfId="1420"/>
    <cellStyle name="Контрольная ячейка 9_46EE.2011(v1.0)" xfId="1421"/>
    <cellStyle name="Миша (бланки отчетности)" xfId="1422"/>
    <cellStyle name="Мой заголовок" xfId="1477"/>
    <cellStyle name="Мой заголовок листа" xfId="1478"/>
    <cellStyle name="Мои наименования показателей" xfId="1423"/>
    <cellStyle name="Мои наименования показателей 2" xfId="1424"/>
    <cellStyle name="Мои наименования показателей 2 2" xfId="1425"/>
    <cellStyle name="Мои наименования показателей 2 3" xfId="1426"/>
    <cellStyle name="Мои наименования показателей 2 4" xfId="1427"/>
    <cellStyle name="Мои наименования показателей 2 5" xfId="1428"/>
    <cellStyle name="Мои наименования показателей 2 6" xfId="1429"/>
    <cellStyle name="Мои наименования показателей 2 7" xfId="1430"/>
    <cellStyle name="Мои наименования показателей 2 8" xfId="1431"/>
    <cellStyle name="Мои наименования показателей 2 9" xfId="1432"/>
    <cellStyle name="Мои наименования показателей 2_1" xfId="1433"/>
    <cellStyle name="Мои наименования показателей 3" xfId="1434"/>
    <cellStyle name="Мои наименования показателей 3 2" xfId="1435"/>
    <cellStyle name="Мои наименования показателей 3 3" xfId="1436"/>
    <cellStyle name="Мои наименования показателей 3 4" xfId="1437"/>
    <cellStyle name="Мои наименования показателей 3 5" xfId="1438"/>
    <cellStyle name="Мои наименования показателей 3 6" xfId="1439"/>
    <cellStyle name="Мои наименования показателей 3 7" xfId="1440"/>
    <cellStyle name="Мои наименования показателей 3 8" xfId="1441"/>
    <cellStyle name="Мои наименования показателей 3 9" xfId="1442"/>
    <cellStyle name="Мои наименования показателей 3_1" xfId="1443"/>
    <cellStyle name="Мои наименования показателей 4" xfId="1444"/>
    <cellStyle name="Мои наименования показателей 4 2" xfId="1445"/>
    <cellStyle name="Мои наименования показателей 4 3" xfId="1446"/>
    <cellStyle name="Мои наименования показателей 4 4" xfId="1447"/>
    <cellStyle name="Мои наименования показателей 4 5" xfId="1448"/>
    <cellStyle name="Мои наименования показателей 4 6" xfId="1449"/>
    <cellStyle name="Мои наименования показателей 4 7" xfId="1450"/>
    <cellStyle name="Мои наименования показателей 4 8" xfId="1451"/>
    <cellStyle name="Мои наименования показателей 4 9" xfId="1452"/>
    <cellStyle name="Мои наименования показателей 4_1" xfId="1453"/>
    <cellStyle name="Мои наименования показателей 5" xfId="1454"/>
    <cellStyle name="Мои наименования показателей 5 2" xfId="1455"/>
    <cellStyle name="Мои наименования показателей 5 3" xfId="1456"/>
    <cellStyle name="Мои наименования показателей 5 4" xfId="1457"/>
    <cellStyle name="Мои наименования показателей 5 5" xfId="1458"/>
    <cellStyle name="Мои наименования показателей 5 6" xfId="1459"/>
    <cellStyle name="Мои наименования показателей 5 7" xfId="1460"/>
    <cellStyle name="Мои наименования показателей 5 8" xfId="1461"/>
    <cellStyle name="Мои наименования показателей 5 9" xfId="1462"/>
    <cellStyle name="Мои наименования показателей 5_1" xfId="1463"/>
    <cellStyle name="Мои наименования показателей 6" xfId="1464"/>
    <cellStyle name="Мои наименования показателей 6 2" xfId="1465"/>
    <cellStyle name="Мои наименования показателей 6 3" xfId="1466"/>
    <cellStyle name="Мои наименования показателей 6_46EE.2011(v1.0)" xfId="1467"/>
    <cellStyle name="Мои наименования показателей 7" xfId="1468"/>
    <cellStyle name="Мои наименования показателей 7 2" xfId="1469"/>
    <cellStyle name="Мои наименования показателей 7 3" xfId="1470"/>
    <cellStyle name="Мои наименования показателей 7_46EE.2011(v1.0)" xfId="1471"/>
    <cellStyle name="Мои наименования показателей 8" xfId="1472"/>
    <cellStyle name="Мои наименования показателей 8 2" xfId="1473"/>
    <cellStyle name="Мои наименования показателей 8 3" xfId="1474"/>
    <cellStyle name="Мои наименования показателей 8_46EE.2011(v1.0)" xfId="1475"/>
    <cellStyle name="Мои наименования показателей_46EE.2011" xfId="1476"/>
    <cellStyle name="назв фил" xfId="1479"/>
    <cellStyle name="Название 10" xfId="1480"/>
    <cellStyle name="Название 2" xfId="1481"/>
    <cellStyle name="Название 2 2" xfId="1482"/>
    <cellStyle name="Название 3" xfId="1483"/>
    <cellStyle name="Название 3 2" xfId="1484"/>
    <cellStyle name="Название 4" xfId="1485"/>
    <cellStyle name="Название 4 2" xfId="1486"/>
    <cellStyle name="Название 5" xfId="1487"/>
    <cellStyle name="Название 5 2" xfId="1488"/>
    <cellStyle name="Название 6" xfId="1489"/>
    <cellStyle name="Название 6 2" xfId="1490"/>
    <cellStyle name="Название 7" xfId="1491"/>
    <cellStyle name="Название 7 2" xfId="1492"/>
    <cellStyle name="Название 8" xfId="1493"/>
    <cellStyle name="Название 8 2" xfId="1494"/>
    <cellStyle name="Название 9" xfId="1495"/>
    <cellStyle name="Название 9 2" xfId="1496"/>
    <cellStyle name="Невидимый" xfId="1497"/>
    <cellStyle name="Нейтральный 10" xfId="1498"/>
    <cellStyle name="Нейтральный 2" xfId="1499"/>
    <cellStyle name="Нейтральный 2 2" xfId="1500"/>
    <cellStyle name="Нейтральный 3" xfId="1501"/>
    <cellStyle name="Нейтральный 3 2" xfId="1502"/>
    <cellStyle name="Нейтральный 4" xfId="1503"/>
    <cellStyle name="Нейтральный 4 2" xfId="1504"/>
    <cellStyle name="Нейтральный 5" xfId="1505"/>
    <cellStyle name="Нейтральный 5 2" xfId="1506"/>
    <cellStyle name="Нейтральный 6" xfId="1507"/>
    <cellStyle name="Нейтральный 6 2" xfId="1508"/>
    <cellStyle name="Нейтральный 7" xfId="1509"/>
    <cellStyle name="Нейтральный 7 2" xfId="1510"/>
    <cellStyle name="Нейтральный 8" xfId="1511"/>
    <cellStyle name="Нейтральный 8 2" xfId="1512"/>
    <cellStyle name="Нейтральный 9" xfId="1513"/>
    <cellStyle name="Нейтральный 9 2" xfId="1514"/>
    <cellStyle name="Низ1" xfId="1515"/>
    <cellStyle name="Низ2" xfId="1516"/>
    <cellStyle name="Обычный" xfId="0" builtinId="0"/>
    <cellStyle name="Обычный 10" xfId="1517"/>
    <cellStyle name="Обычный 11" xfId="1518"/>
    <cellStyle name="Обычный 11 2" xfId="1519"/>
    <cellStyle name="Обычный 11_INDEX.STATION.2012(v1.0)_" xfId="1520"/>
    <cellStyle name="Обычный 12" xfId="2"/>
    <cellStyle name="Обычный 13" xfId="1802"/>
    <cellStyle name="Обычный 14" xfId="1"/>
    <cellStyle name="Обычный 2" xfId="1521"/>
    <cellStyle name="Обычный 2 2" xfId="1522"/>
    <cellStyle name="Обычный 2 2 2" xfId="1523"/>
    <cellStyle name="Обычный 2 2 3" xfId="1524"/>
    <cellStyle name="Обычный 2 2_46EE.2011(v1.0)" xfId="1525"/>
    <cellStyle name="Обычный 2 3" xfId="1526"/>
    <cellStyle name="Обычный 2 3 2" xfId="1527"/>
    <cellStyle name="Обычный 2 3 3" xfId="1528"/>
    <cellStyle name="Обычный 2 3_46EE.2011(v1.0)" xfId="1529"/>
    <cellStyle name="Обычный 2 4" xfId="1530"/>
    <cellStyle name="Обычный 2 4 2" xfId="1531"/>
    <cellStyle name="Обычный 2 4 3" xfId="1532"/>
    <cellStyle name="Обычный 2 4_46EE.2011(v1.0)" xfId="1533"/>
    <cellStyle name="Обычный 2 5" xfId="1534"/>
    <cellStyle name="Обычный 2 5 2" xfId="1535"/>
    <cellStyle name="Обычный 2 5 3" xfId="1536"/>
    <cellStyle name="Обычный 2 5_46EE.2011(v1.0)" xfId="1537"/>
    <cellStyle name="Обычный 2 6" xfId="1538"/>
    <cellStyle name="Обычный 2 6 2" xfId="1539"/>
    <cellStyle name="Обычный 2 6 3" xfId="1540"/>
    <cellStyle name="Обычный 2 6_46EE.2011(v1.0)" xfId="1541"/>
    <cellStyle name="Обычный 2 7" xfId="1542"/>
    <cellStyle name="Обычный 2_1" xfId="1543"/>
    <cellStyle name="Обычный 3" xfId="1544"/>
    <cellStyle name="Обычный 3 2" xfId="1545"/>
    <cellStyle name="Обычный 3 3" xfId="1546"/>
    <cellStyle name="Обычный 4" xfId="1547"/>
    <cellStyle name="Обычный 4 2" xfId="1548"/>
    <cellStyle name="Обычный 4 2 2" xfId="1549"/>
    <cellStyle name="Обычный 4 2_BALANCE.WARM.2011YEAR(v1.5)" xfId="1550"/>
    <cellStyle name="Обычный 4_EE.20.MET.SVOD.2.73_v0.1" xfId="1551"/>
    <cellStyle name="Обычный 5" xfId="1552"/>
    <cellStyle name="Обычный 6" xfId="1553"/>
    <cellStyle name="Обычный 7" xfId="1554"/>
    <cellStyle name="Обычный 8" xfId="1555"/>
    <cellStyle name="Обычный 9" xfId="1556"/>
    <cellStyle name="Обычный_Смета ДиР 2018" xfId="1912"/>
    <cellStyle name="Ошибка" xfId="1557"/>
    <cellStyle name="Плохой 10" xfId="1558"/>
    <cellStyle name="Плохой 2" xfId="1559"/>
    <cellStyle name="Плохой 2 2" xfId="1560"/>
    <cellStyle name="Плохой 3" xfId="1561"/>
    <cellStyle name="Плохой 3 2" xfId="1562"/>
    <cellStyle name="Плохой 4" xfId="1563"/>
    <cellStyle name="Плохой 4 2" xfId="1564"/>
    <cellStyle name="Плохой 5" xfId="1565"/>
    <cellStyle name="Плохой 5 2" xfId="1566"/>
    <cellStyle name="Плохой 6" xfId="1567"/>
    <cellStyle name="Плохой 6 2" xfId="1568"/>
    <cellStyle name="Плохой 7" xfId="1569"/>
    <cellStyle name="Плохой 7 2" xfId="1570"/>
    <cellStyle name="Плохой 8" xfId="1571"/>
    <cellStyle name="Плохой 8 2" xfId="1572"/>
    <cellStyle name="Плохой 9" xfId="1573"/>
    <cellStyle name="Плохой 9 2" xfId="1574"/>
    <cellStyle name="По центру с переносом" xfId="1575"/>
    <cellStyle name="По ширине с переносом" xfId="1576"/>
    <cellStyle name="Подгруппа" xfId="1577"/>
    <cellStyle name="Поле ввода" xfId="1578"/>
    <cellStyle name="Пояснение 10" xfId="1579"/>
    <cellStyle name="Пояснение 2" xfId="1580"/>
    <cellStyle name="Пояснение 2 2" xfId="1581"/>
    <cellStyle name="Пояснение 3" xfId="1582"/>
    <cellStyle name="Пояснение 3 2" xfId="1583"/>
    <cellStyle name="Пояснение 4" xfId="1584"/>
    <cellStyle name="Пояснение 4 2" xfId="1585"/>
    <cellStyle name="Пояснение 5" xfId="1586"/>
    <cellStyle name="Пояснение 5 2" xfId="1587"/>
    <cellStyle name="Пояснение 6" xfId="1588"/>
    <cellStyle name="Пояснение 6 2" xfId="1589"/>
    <cellStyle name="Пояснение 7" xfId="1590"/>
    <cellStyle name="Пояснение 7 2" xfId="1591"/>
    <cellStyle name="Пояснение 8" xfId="1592"/>
    <cellStyle name="Пояснение 8 2" xfId="1593"/>
    <cellStyle name="Пояснение 9" xfId="1594"/>
    <cellStyle name="Пояснение 9 2" xfId="1595"/>
    <cellStyle name="Примечание 10" xfId="1597"/>
    <cellStyle name="Примечание 10 2" xfId="1598"/>
    <cellStyle name="Примечание 10 3" xfId="1599"/>
    <cellStyle name="Примечание 10_46EE.2011(v1.0)" xfId="1600"/>
    <cellStyle name="Примечание 11" xfId="1601"/>
    <cellStyle name="Примечание 11 2" xfId="1602"/>
    <cellStyle name="Примечание 11 3" xfId="1603"/>
    <cellStyle name="Примечание 11_46EE.2011(v1.0)" xfId="1604"/>
    <cellStyle name="Примечание 12" xfId="1605"/>
    <cellStyle name="Примечание 12 2" xfId="1606"/>
    <cellStyle name="Примечание 12 3" xfId="1607"/>
    <cellStyle name="Примечание 12_46EE.2011(v1.0)" xfId="1608"/>
    <cellStyle name="Примечание 13" xfId="1596"/>
    <cellStyle name="Примечание 14" xfId="1910"/>
    <cellStyle name="Примечание 2" xfId="1609"/>
    <cellStyle name="Примечание 2 2" xfId="1610"/>
    <cellStyle name="Примечание 2 3" xfId="1611"/>
    <cellStyle name="Примечание 2 4" xfId="1612"/>
    <cellStyle name="Примечание 2 5" xfId="1613"/>
    <cellStyle name="Примечание 2 6" xfId="1614"/>
    <cellStyle name="Примечание 2 7" xfId="1615"/>
    <cellStyle name="Примечание 2 8" xfId="1616"/>
    <cellStyle name="Примечание 2 9" xfId="1617"/>
    <cellStyle name="Примечание 2_46EE.2011(v1.0)" xfId="1618"/>
    <cellStyle name="Примечание 3" xfId="1619"/>
    <cellStyle name="Примечание 3 2" xfId="1620"/>
    <cellStyle name="Примечание 3 3" xfId="1621"/>
    <cellStyle name="Примечание 3 4" xfId="1622"/>
    <cellStyle name="Примечание 3 5" xfId="1623"/>
    <cellStyle name="Примечание 3 6" xfId="1624"/>
    <cellStyle name="Примечание 3 7" xfId="1625"/>
    <cellStyle name="Примечание 3 8" xfId="1626"/>
    <cellStyle name="Примечание 3 9" xfId="1627"/>
    <cellStyle name="Примечание 3_46EE.2011(v1.0)" xfId="1628"/>
    <cellStyle name="Примечание 4" xfId="1629"/>
    <cellStyle name="Примечание 4 2" xfId="1630"/>
    <cellStyle name="Примечание 4 3" xfId="1631"/>
    <cellStyle name="Примечание 4 4" xfId="1632"/>
    <cellStyle name="Примечание 4 5" xfId="1633"/>
    <cellStyle name="Примечание 4 6" xfId="1634"/>
    <cellStyle name="Примечание 4 7" xfId="1635"/>
    <cellStyle name="Примечание 4 8" xfId="1636"/>
    <cellStyle name="Примечание 4 9" xfId="1637"/>
    <cellStyle name="Примечание 4_46EE.2011(v1.0)" xfId="1638"/>
    <cellStyle name="Примечание 5" xfId="1639"/>
    <cellStyle name="Примечание 5 2" xfId="1640"/>
    <cellStyle name="Примечание 5 3" xfId="1641"/>
    <cellStyle name="Примечание 5 4" xfId="1642"/>
    <cellStyle name="Примечание 5 5" xfId="1643"/>
    <cellStyle name="Примечание 5 6" xfId="1644"/>
    <cellStyle name="Примечание 5 7" xfId="1645"/>
    <cellStyle name="Примечание 5 8" xfId="1646"/>
    <cellStyle name="Примечание 5 9" xfId="1647"/>
    <cellStyle name="Примечание 5_46EE.2011(v1.0)" xfId="1648"/>
    <cellStyle name="Примечание 6" xfId="1649"/>
    <cellStyle name="Примечание 6 2" xfId="1650"/>
    <cellStyle name="Примечание 6_46EE.2011(v1.0)" xfId="1651"/>
    <cellStyle name="Примечание 7" xfId="1652"/>
    <cellStyle name="Примечание 7 2" xfId="1653"/>
    <cellStyle name="Примечание 7_46EE.2011(v1.0)" xfId="1654"/>
    <cellStyle name="Примечание 8" xfId="1655"/>
    <cellStyle name="Примечание 8 2" xfId="1656"/>
    <cellStyle name="Примечание 8_46EE.2011(v1.0)" xfId="1657"/>
    <cellStyle name="Примечание 9" xfId="1658"/>
    <cellStyle name="Примечание 9 2" xfId="1659"/>
    <cellStyle name="Примечание 9_46EE.2011(v1.0)" xfId="1660"/>
    <cellStyle name="Продукт" xfId="1661"/>
    <cellStyle name="Процентный 10" xfId="1662"/>
    <cellStyle name="Процентный 2" xfId="1663"/>
    <cellStyle name="Процентный 2 2" xfId="1664"/>
    <cellStyle name="Процентный 2 3" xfId="1665"/>
    <cellStyle name="Процентный 3" xfId="1666"/>
    <cellStyle name="Процентный 3 2" xfId="1667"/>
    <cellStyle name="Процентный 3 3" xfId="1668"/>
    <cellStyle name="Процентный 4" xfId="1669"/>
    <cellStyle name="Процентный 4 2" xfId="1670"/>
    <cellStyle name="Процентный 4 3" xfId="1671"/>
    <cellStyle name="Процентный 5" xfId="1672"/>
    <cellStyle name="Процентный 9" xfId="1673"/>
    <cellStyle name="Разница" xfId="1674"/>
    <cellStyle name="Рамки" xfId="1675"/>
    <cellStyle name="Сводная таблица" xfId="1676"/>
    <cellStyle name="Связанная ячейка 10" xfId="1677"/>
    <cellStyle name="Связанная ячейка 2" xfId="1678"/>
    <cellStyle name="Связанная ячейка 2 2" xfId="1679"/>
    <cellStyle name="Связанная ячейка 2_46EE.2011(v1.0)" xfId="1680"/>
    <cellStyle name="Связанная ячейка 3" xfId="1681"/>
    <cellStyle name="Связанная ячейка 3 2" xfId="1682"/>
    <cellStyle name="Связанная ячейка 3_46EE.2011(v1.0)" xfId="1683"/>
    <cellStyle name="Связанная ячейка 4" xfId="1684"/>
    <cellStyle name="Связанная ячейка 4 2" xfId="1685"/>
    <cellStyle name="Связанная ячейка 4_46EE.2011(v1.0)" xfId="1686"/>
    <cellStyle name="Связанная ячейка 5" xfId="1687"/>
    <cellStyle name="Связанная ячейка 5 2" xfId="1688"/>
    <cellStyle name="Связанная ячейка 5_46EE.2011(v1.0)" xfId="1689"/>
    <cellStyle name="Связанная ячейка 6" xfId="1690"/>
    <cellStyle name="Связанная ячейка 6 2" xfId="1691"/>
    <cellStyle name="Связанная ячейка 6_46EE.2011(v1.0)" xfId="1692"/>
    <cellStyle name="Связанная ячейка 7" xfId="1693"/>
    <cellStyle name="Связанная ячейка 7 2" xfId="1694"/>
    <cellStyle name="Связанная ячейка 7_46EE.2011(v1.0)" xfId="1695"/>
    <cellStyle name="Связанная ячейка 8" xfId="1696"/>
    <cellStyle name="Связанная ячейка 8 2" xfId="1697"/>
    <cellStyle name="Связанная ячейка 8_46EE.2011(v1.0)" xfId="1698"/>
    <cellStyle name="Связанная ячейка 9" xfId="1699"/>
    <cellStyle name="Связанная ячейка 9 2" xfId="1700"/>
    <cellStyle name="Связанная ячейка 9_46EE.2011(v1.0)" xfId="1701"/>
    <cellStyle name="Стиль 1" xfId="1702"/>
    <cellStyle name="Стиль 1 2" xfId="1703"/>
    <cellStyle name="Стиль 1 2 2" xfId="1704"/>
    <cellStyle name="Стиль 1 2_EE.2REK.P2011.4.78(v0.3)" xfId="1705"/>
    <cellStyle name="Субсчет" xfId="1706"/>
    <cellStyle name="Счет" xfId="1707"/>
    <cellStyle name="ТЕКСТ" xfId="1708"/>
    <cellStyle name="ТЕКСТ 2" xfId="1709"/>
    <cellStyle name="ТЕКСТ 3" xfId="1710"/>
    <cellStyle name="ТЕКСТ 4" xfId="1711"/>
    <cellStyle name="ТЕКСТ 5" xfId="1712"/>
    <cellStyle name="ТЕКСТ 6" xfId="1713"/>
    <cellStyle name="ТЕКСТ 7" xfId="1714"/>
    <cellStyle name="ТЕКСТ 8" xfId="1715"/>
    <cellStyle name="ТЕКСТ 9" xfId="1716"/>
    <cellStyle name="Текст предупреждения 10" xfId="1717"/>
    <cellStyle name="Текст предупреждения 2" xfId="1718"/>
    <cellStyle name="Текст предупреждения 2 2" xfId="1719"/>
    <cellStyle name="Текст предупреждения 3" xfId="1720"/>
    <cellStyle name="Текст предупреждения 3 2" xfId="1721"/>
    <cellStyle name="Текст предупреждения 4" xfId="1722"/>
    <cellStyle name="Текст предупреждения 4 2" xfId="1723"/>
    <cellStyle name="Текст предупреждения 5" xfId="1724"/>
    <cellStyle name="Текст предупреждения 5 2" xfId="1725"/>
    <cellStyle name="Текст предупреждения 6" xfId="1726"/>
    <cellStyle name="Текст предупреждения 6 2" xfId="1727"/>
    <cellStyle name="Текст предупреждения 7" xfId="1728"/>
    <cellStyle name="Текст предупреждения 7 2" xfId="1729"/>
    <cellStyle name="Текст предупреждения 8" xfId="1730"/>
    <cellStyle name="Текст предупреждения 8 2" xfId="1731"/>
    <cellStyle name="Текст предупреждения 9" xfId="1732"/>
    <cellStyle name="Текст предупреждения 9 2" xfId="1733"/>
    <cellStyle name="Текстовый" xfId="1734"/>
    <cellStyle name="Текстовый 2" xfId="1735"/>
    <cellStyle name="Текстовый 3" xfId="1736"/>
    <cellStyle name="Текстовый 4" xfId="1737"/>
    <cellStyle name="Текстовый 5" xfId="1738"/>
    <cellStyle name="Текстовый 6" xfId="1739"/>
    <cellStyle name="Текстовый 7" xfId="1740"/>
    <cellStyle name="Текстовый 8" xfId="1741"/>
    <cellStyle name="Текстовый 9" xfId="1742"/>
    <cellStyle name="Текстовый_1" xfId="1743"/>
    <cellStyle name="Тысячи [0]_22гк" xfId="1744"/>
    <cellStyle name="Тысячи_22гк" xfId="1745"/>
    <cellStyle name="ФИКСИРОВАННЫЙ" xfId="1746"/>
    <cellStyle name="ФИКСИРОВАННЫЙ 2" xfId="1747"/>
    <cellStyle name="ФИКСИРОВАННЫЙ 3" xfId="1748"/>
    <cellStyle name="ФИКСИРОВАННЫЙ 4" xfId="1749"/>
    <cellStyle name="ФИКСИРОВАННЫЙ 5" xfId="1750"/>
    <cellStyle name="ФИКСИРОВАННЫЙ 6" xfId="1751"/>
    <cellStyle name="ФИКСИРОВАННЫЙ 7" xfId="1752"/>
    <cellStyle name="ФИКСИРОВАННЫЙ 8" xfId="1753"/>
    <cellStyle name="ФИКСИРОВАННЫЙ 9" xfId="1754"/>
    <cellStyle name="ФИКСИРОВАННЫЙ_1" xfId="1755"/>
    <cellStyle name="Финансовый 2" xfId="1757"/>
    <cellStyle name="Финансовый 2 2" xfId="1758"/>
    <cellStyle name="Финансовый 2 2 2" xfId="1759"/>
    <cellStyle name="Финансовый 2 2_INDEX.STATION.2012(v1.0)_" xfId="1760"/>
    <cellStyle name="Финансовый 2 3" xfId="1761"/>
    <cellStyle name="Финансовый 2_46EE.2011(v1.0)" xfId="1762"/>
    <cellStyle name="Финансовый 3" xfId="1763"/>
    <cellStyle name="Финансовый 3 2" xfId="1764"/>
    <cellStyle name="Финансовый 3 3" xfId="1765"/>
    <cellStyle name="Финансовый 3 4" xfId="1766"/>
    <cellStyle name="Финансовый 3_INDEX.STATION.2012(v1.0)_" xfId="1767"/>
    <cellStyle name="Финансовый 4" xfId="1768"/>
    <cellStyle name="Финансовый 5" xfId="1756"/>
    <cellStyle name="Финансовый 6" xfId="1769"/>
    <cellStyle name="Финансовый 7" xfId="1911"/>
    <cellStyle name="Финансовый0[0]_FU_bal" xfId="1770"/>
    <cellStyle name="Формула" xfId="1771"/>
    <cellStyle name="Формула 2" xfId="1772"/>
    <cellStyle name="Формула_A РТ 2009 Рязаньэнерго" xfId="1773"/>
    <cellStyle name="ФормулаВБ" xfId="1774"/>
    <cellStyle name="ФормулаНаКонтроль" xfId="1775"/>
    <cellStyle name="Хороший 10" xfId="1776"/>
    <cellStyle name="Хороший 2" xfId="1777"/>
    <cellStyle name="Хороший 2 2" xfId="1778"/>
    <cellStyle name="Хороший 3" xfId="1779"/>
    <cellStyle name="Хороший 3 2" xfId="1780"/>
    <cellStyle name="Хороший 4" xfId="1781"/>
    <cellStyle name="Хороший 4 2" xfId="1782"/>
    <cellStyle name="Хороший 5" xfId="1783"/>
    <cellStyle name="Хороший 5 2" xfId="1784"/>
    <cellStyle name="Хороший 6" xfId="1785"/>
    <cellStyle name="Хороший 6 2" xfId="1786"/>
    <cellStyle name="Хороший 7" xfId="1787"/>
    <cellStyle name="Хороший 7 2" xfId="1788"/>
    <cellStyle name="Хороший 8" xfId="1789"/>
    <cellStyle name="Хороший 8 2" xfId="1790"/>
    <cellStyle name="Хороший 9" xfId="1791"/>
    <cellStyle name="Хороший 9 2" xfId="1792"/>
    <cellStyle name="Цена_продукта" xfId="1793"/>
    <cellStyle name="Цифры по центру с десятыми" xfId="1794"/>
    <cellStyle name="число" xfId="1795"/>
    <cellStyle name="Џђћ–…ќ’ќ›‰" xfId="1796"/>
    <cellStyle name="Шапка" xfId="1797"/>
    <cellStyle name="Шапка таблицы" xfId="1798"/>
    <cellStyle name="ШАУ" xfId="1799"/>
    <cellStyle name="標準_PL-CF sheet" xfId="1800"/>
    <cellStyle name="䁺_x0001_" xfId="180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tabSelected="1" view="pageBreakPreview" topLeftCell="A160" zoomScaleNormal="100" zoomScaleSheetLayoutView="100" workbookViewId="0">
      <selection activeCell="C62" sqref="C62:C63"/>
    </sheetView>
  </sheetViews>
  <sheetFormatPr defaultColWidth="9.140625" defaultRowHeight="12.75"/>
  <cols>
    <col min="1" max="1" width="30.140625" style="1" customWidth="1"/>
    <col min="2" max="2" width="10.28515625" style="1" customWidth="1"/>
    <col min="3" max="3" width="13.85546875" style="1" customWidth="1"/>
    <col min="4" max="4" width="15.140625" style="2" customWidth="1"/>
    <col min="5" max="5" width="15.7109375" style="2" customWidth="1"/>
    <col min="6" max="6" width="15.7109375" style="6" customWidth="1"/>
    <col min="7" max="7" width="11.7109375" style="7" customWidth="1"/>
    <col min="8" max="8" width="15.28515625" style="1" customWidth="1"/>
    <col min="9" max="9" width="9.140625" style="1"/>
    <col min="10" max="10" width="12.42578125" style="1" customWidth="1"/>
    <col min="11" max="16384" width="9.140625" style="1"/>
  </cols>
  <sheetData>
    <row r="1" spans="1:9" s="27" customFormat="1">
      <c r="A1" s="168" t="s">
        <v>146</v>
      </c>
      <c r="B1" s="168"/>
      <c r="C1" s="168"/>
      <c r="D1" s="168"/>
      <c r="E1" s="168"/>
      <c r="F1" s="35"/>
      <c r="G1" s="36"/>
    </row>
    <row r="2" spans="1:9" ht="13.5" thickBot="1">
      <c r="A2" s="168" t="s">
        <v>148</v>
      </c>
      <c r="B2" s="168"/>
      <c r="C2" s="168"/>
      <c r="D2" s="168"/>
      <c r="E2" s="168"/>
      <c r="F2" s="35"/>
      <c r="G2" s="36"/>
      <c r="H2" s="27"/>
      <c r="I2" s="27"/>
    </row>
    <row r="3" spans="1:9" ht="15.6" customHeight="1" thickBot="1">
      <c r="A3" s="169" t="s">
        <v>0</v>
      </c>
      <c r="B3" s="169" t="s">
        <v>1</v>
      </c>
      <c r="C3" s="171" t="s">
        <v>2</v>
      </c>
      <c r="D3" s="172"/>
      <c r="E3" s="117"/>
      <c r="F3" s="173">
        <v>2018</v>
      </c>
      <c r="G3" s="174"/>
      <c r="H3" s="27"/>
      <c r="I3" s="27"/>
    </row>
    <row r="4" spans="1:9" ht="42.75" thickBot="1">
      <c r="A4" s="170"/>
      <c r="B4" s="170"/>
      <c r="C4" s="37" t="s">
        <v>3</v>
      </c>
      <c r="D4" s="8" t="s">
        <v>4</v>
      </c>
      <c r="E4" s="9" t="s">
        <v>5</v>
      </c>
      <c r="F4" s="8" t="s">
        <v>5</v>
      </c>
      <c r="G4" s="38" t="s">
        <v>147</v>
      </c>
      <c r="H4" s="27"/>
      <c r="I4" s="27"/>
    </row>
    <row r="5" spans="1:9" ht="13.5" thickBot="1">
      <c r="A5" s="146" t="s">
        <v>110</v>
      </c>
      <c r="B5" s="147"/>
      <c r="C5" s="147"/>
      <c r="D5" s="147"/>
      <c r="E5" s="147"/>
      <c r="F5" s="39"/>
      <c r="G5" s="10"/>
      <c r="H5" s="27"/>
      <c r="I5" s="27"/>
    </row>
    <row r="6" spans="1:9" ht="30.75" customHeight="1">
      <c r="A6" s="40" t="s">
        <v>127</v>
      </c>
      <c r="B6" s="41" t="s">
        <v>6</v>
      </c>
      <c r="C6" s="177" t="s">
        <v>7</v>
      </c>
      <c r="D6" s="177"/>
      <c r="E6" s="42">
        <f>678064+87896.83</f>
        <v>765960.83</v>
      </c>
      <c r="F6" s="93">
        <v>154601.32999999999</v>
      </c>
      <c r="G6" s="43"/>
      <c r="H6" s="27"/>
      <c r="I6" s="27"/>
    </row>
    <row r="7" spans="1:9">
      <c r="A7" s="71" t="s">
        <v>8</v>
      </c>
      <c r="B7" s="72" t="s">
        <v>6</v>
      </c>
      <c r="C7" s="142" t="s">
        <v>7</v>
      </c>
      <c r="D7" s="142"/>
      <c r="E7" s="44">
        <v>3938043.27</v>
      </c>
      <c r="F7" s="94">
        <v>5203164.66</v>
      </c>
      <c r="G7" s="45"/>
      <c r="H7" s="27"/>
      <c r="I7" s="27"/>
    </row>
    <row r="8" spans="1:9">
      <c r="A8" s="71" t="s">
        <v>9</v>
      </c>
      <c r="B8" s="72" t="s">
        <v>6</v>
      </c>
      <c r="C8" s="142" t="s">
        <v>7</v>
      </c>
      <c r="D8" s="142"/>
      <c r="E8" s="44">
        <v>521519.19</v>
      </c>
      <c r="F8" s="94">
        <v>681073.8</v>
      </c>
      <c r="G8" s="45"/>
      <c r="H8" s="27"/>
      <c r="I8" s="27"/>
    </row>
    <row r="9" spans="1:9" ht="13.5" thickBot="1">
      <c r="A9" s="85" t="s">
        <v>10</v>
      </c>
      <c r="B9" s="74" t="s">
        <v>6</v>
      </c>
      <c r="C9" s="154" t="s">
        <v>7</v>
      </c>
      <c r="D9" s="154"/>
      <c r="E9" s="46">
        <v>510517.01</v>
      </c>
      <c r="F9" s="95">
        <v>640217.9</v>
      </c>
      <c r="G9" s="47"/>
      <c r="H9" s="27"/>
      <c r="I9" s="27"/>
    </row>
    <row r="10" spans="1:9" ht="13.5" thickBot="1">
      <c r="A10" s="48" t="s">
        <v>11</v>
      </c>
      <c r="B10" s="75" t="s">
        <v>6</v>
      </c>
      <c r="C10" s="178" t="s">
        <v>7</v>
      </c>
      <c r="D10" s="178"/>
      <c r="E10" s="49">
        <f>SUM(E6:E9)</f>
        <v>5736040.2999999998</v>
      </c>
      <c r="F10" s="11">
        <f>SUM(F6:F9)</f>
        <v>6679057.6900000004</v>
      </c>
      <c r="G10" s="50"/>
      <c r="H10" s="27"/>
      <c r="I10" s="27"/>
    </row>
    <row r="11" spans="1:9" ht="15.6" customHeight="1" thickBot="1">
      <c r="A11" s="102" t="s">
        <v>12</v>
      </c>
      <c r="B11" s="175"/>
      <c r="C11" s="175"/>
      <c r="D11" s="175"/>
      <c r="E11" s="175"/>
      <c r="F11" s="175"/>
      <c r="G11" s="176"/>
      <c r="H11" s="27"/>
      <c r="I11" s="27"/>
    </row>
    <row r="12" spans="1:9" ht="13.15" customHeight="1">
      <c r="A12" s="162" t="s">
        <v>13</v>
      </c>
      <c r="B12" s="163"/>
      <c r="C12" s="163"/>
      <c r="D12" s="163"/>
      <c r="E12" s="163"/>
      <c r="F12" s="163"/>
      <c r="G12" s="51"/>
      <c r="H12" s="27"/>
      <c r="I12" s="27"/>
    </row>
    <row r="13" spans="1:9" ht="24" customHeight="1">
      <c r="A13" s="80" t="s">
        <v>131</v>
      </c>
      <c r="B13" s="72" t="s">
        <v>14</v>
      </c>
      <c r="C13" s="73">
        <v>21422.9</v>
      </c>
      <c r="D13" s="88">
        <v>20.7</v>
      </c>
      <c r="E13" s="79">
        <f>D13*C13*12</f>
        <v>5321448.3600000003</v>
      </c>
      <c r="F13" s="92">
        <v>5479374.9900000002</v>
      </c>
      <c r="G13" s="67">
        <f>F13*100/E13</f>
        <v>102.96773771567709</v>
      </c>
      <c r="H13" s="27"/>
      <c r="I13" s="27"/>
    </row>
    <row r="14" spans="1:9" ht="12.75" customHeight="1">
      <c r="A14" s="141" t="s">
        <v>15</v>
      </c>
      <c r="B14" s="142" t="s">
        <v>16</v>
      </c>
      <c r="C14" s="115">
        <v>16944.5</v>
      </c>
      <c r="D14" s="88" t="s">
        <v>7</v>
      </c>
      <c r="E14" s="79">
        <v>291499.40000000002</v>
      </c>
      <c r="F14" s="144">
        <v>562069.4</v>
      </c>
      <c r="G14" s="112">
        <f>F14*100/(E14+E15)</f>
        <v>88.766599831459047</v>
      </c>
      <c r="H14" s="27"/>
      <c r="I14" s="27"/>
    </row>
    <row r="15" spans="1:9" ht="12.75" customHeight="1">
      <c r="A15" s="141"/>
      <c r="B15" s="142"/>
      <c r="C15" s="115"/>
      <c r="D15" s="88" t="s">
        <v>7</v>
      </c>
      <c r="E15" s="79">
        <v>341699.8</v>
      </c>
      <c r="F15" s="145"/>
      <c r="G15" s="112"/>
      <c r="H15" s="27"/>
      <c r="I15" s="27"/>
    </row>
    <row r="16" spans="1:9" ht="12.75" customHeight="1">
      <c r="A16" s="141" t="s">
        <v>17</v>
      </c>
      <c r="B16" s="142" t="s">
        <v>16</v>
      </c>
      <c r="C16" s="115">
        <v>2239.5</v>
      </c>
      <c r="D16" s="88" t="s">
        <v>7</v>
      </c>
      <c r="E16" s="79">
        <v>47248.66</v>
      </c>
      <c r="F16" s="144">
        <v>86876.31</v>
      </c>
      <c r="G16" s="112">
        <f>F16*100/(E16+E17)</f>
        <v>84.504957241379572</v>
      </c>
      <c r="H16" s="27"/>
      <c r="I16" s="27"/>
    </row>
    <row r="17" spans="1:10" ht="12.75" customHeight="1">
      <c r="A17" s="141"/>
      <c r="B17" s="142"/>
      <c r="C17" s="115"/>
      <c r="D17" s="88" t="s">
        <v>7</v>
      </c>
      <c r="E17" s="79">
        <v>55557.51</v>
      </c>
      <c r="F17" s="145"/>
      <c r="G17" s="112"/>
      <c r="H17" s="27"/>
      <c r="I17" s="27"/>
      <c r="J17" s="5"/>
    </row>
    <row r="18" spans="1:10" ht="12.75" customHeight="1">
      <c r="A18" s="141" t="s">
        <v>18</v>
      </c>
      <c r="B18" s="142" t="s">
        <v>16</v>
      </c>
      <c r="C18" s="115">
        <v>2238.9</v>
      </c>
      <c r="D18" s="88" t="s">
        <v>7</v>
      </c>
      <c r="E18" s="79">
        <v>73082.2</v>
      </c>
      <c r="F18" s="144">
        <v>154302.68</v>
      </c>
      <c r="G18" s="112">
        <f>F18*100/(E18+E19)</f>
        <v>96.781436501347244</v>
      </c>
      <c r="H18" s="27"/>
      <c r="I18" s="27"/>
    </row>
    <row r="19" spans="1:10" ht="12.75" customHeight="1">
      <c r="A19" s="141"/>
      <c r="B19" s="142"/>
      <c r="C19" s="115"/>
      <c r="D19" s="88" t="s">
        <v>7</v>
      </c>
      <c r="E19" s="79">
        <v>86351.97</v>
      </c>
      <c r="F19" s="145"/>
      <c r="G19" s="112"/>
      <c r="H19" s="27"/>
      <c r="I19" s="27"/>
    </row>
    <row r="20" spans="1:10">
      <c r="A20" s="141" t="s">
        <v>94</v>
      </c>
      <c r="B20" s="142" t="s">
        <v>19</v>
      </c>
      <c r="C20" s="115">
        <v>15000</v>
      </c>
      <c r="D20" s="88" t="s">
        <v>104</v>
      </c>
      <c r="E20" s="125">
        <v>325323</v>
      </c>
      <c r="F20" s="144">
        <v>300680.53000000003</v>
      </c>
      <c r="G20" s="112">
        <f>F20*100/(E20+E21)</f>
        <v>92.425229694795647</v>
      </c>
      <c r="H20" s="27"/>
      <c r="I20" s="27"/>
    </row>
    <row r="21" spans="1:10">
      <c r="A21" s="141"/>
      <c r="B21" s="142"/>
      <c r="C21" s="115"/>
      <c r="D21" s="88" t="s">
        <v>105</v>
      </c>
      <c r="E21" s="125"/>
      <c r="F21" s="145"/>
      <c r="G21" s="112"/>
      <c r="H21" s="27"/>
      <c r="I21" s="27"/>
    </row>
    <row r="22" spans="1:10">
      <c r="A22" s="141"/>
      <c r="B22" s="142" t="s">
        <v>21</v>
      </c>
      <c r="C22" s="115">
        <v>1003.5</v>
      </c>
      <c r="D22" s="52" t="s">
        <v>22</v>
      </c>
      <c r="E22" s="125">
        <v>1619230.72</v>
      </c>
      <c r="F22" s="144">
        <v>1462960.59</v>
      </c>
      <c r="G22" s="112">
        <f>F22*100/(E22+E23)</f>
        <v>90.349112818215303</v>
      </c>
      <c r="H22" s="27"/>
      <c r="I22" s="27"/>
    </row>
    <row r="23" spans="1:10">
      <c r="A23" s="141"/>
      <c r="B23" s="142"/>
      <c r="C23" s="115"/>
      <c r="D23" s="88" t="s">
        <v>100</v>
      </c>
      <c r="E23" s="125"/>
      <c r="F23" s="145"/>
      <c r="G23" s="112"/>
      <c r="H23" s="27"/>
      <c r="I23" s="27"/>
    </row>
    <row r="24" spans="1:10">
      <c r="A24" s="141" t="s">
        <v>23</v>
      </c>
      <c r="B24" s="142" t="s">
        <v>21</v>
      </c>
      <c r="C24" s="115">
        <v>2750</v>
      </c>
      <c r="D24" s="88" t="s">
        <v>22</v>
      </c>
      <c r="E24" s="125">
        <v>4437353.8</v>
      </c>
      <c r="F24" s="144">
        <v>4722323.24</v>
      </c>
      <c r="G24" s="112">
        <f>F24*100/(E24+E25)</f>
        <v>106.42205811941342</v>
      </c>
      <c r="H24" s="27"/>
      <c r="I24" s="27"/>
    </row>
    <row r="25" spans="1:10">
      <c r="A25" s="141"/>
      <c r="B25" s="142"/>
      <c r="C25" s="115"/>
      <c r="D25" s="88" t="s">
        <v>100</v>
      </c>
      <c r="E25" s="125"/>
      <c r="F25" s="145"/>
      <c r="G25" s="112"/>
      <c r="H25" s="27"/>
      <c r="I25" s="27"/>
    </row>
    <row r="26" spans="1:10">
      <c r="A26" s="124" t="s">
        <v>24</v>
      </c>
      <c r="B26" s="115" t="s">
        <v>19</v>
      </c>
      <c r="C26" s="115">
        <v>23000</v>
      </c>
      <c r="D26" s="88" t="s">
        <v>103</v>
      </c>
      <c r="E26" s="125">
        <v>552188.6</v>
      </c>
      <c r="F26" s="144">
        <v>510959.25</v>
      </c>
      <c r="G26" s="112">
        <f>F26*100/(E26+E27)</f>
        <v>92.533465920882833</v>
      </c>
      <c r="H26" s="27"/>
      <c r="I26" s="27"/>
    </row>
    <row r="27" spans="1:10">
      <c r="A27" s="124"/>
      <c r="B27" s="115"/>
      <c r="C27" s="115"/>
      <c r="D27" s="88" t="s">
        <v>106</v>
      </c>
      <c r="E27" s="125"/>
      <c r="F27" s="145"/>
      <c r="G27" s="112"/>
      <c r="H27" s="27"/>
      <c r="I27" s="27"/>
    </row>
    <row r="28" spans="1:10">
      <c r="A28" s="124" t="s">
        <v>25</v>
      </c>
      <c r="B28" s="115" t="s">
        <v>19</v>
      </c>
      <c r="C28" s="115">
        <v>38000</v>
      </c>
      <c r="D28" s="88" t="s">
        <v>26</v>
      </c>
      <c r="E28" s="125">
        <v>546652.80000000005</v>
      </c>
      <c r="F28" s="144">
        <v>502670.91</v>
      </c>
      <c r="G28" s="112">
        <f>F28*100/(E28+E29)</f>
        <v>91.954328231740504</v>
      </c>
      <c r="H28" s="27"/>
      <c r="I28" s="27"/>
    </row>
    <row r="29" spans="1:10">
      <c r="A29" s="124"/>
      <c r="B29" s="115"/>
      <c r="C29" s="115"/>
      <c r="D29" s="88" t="s">
        <v>108</v>
      </c>
      <c r="E29" s="125"/>
      <c r="F29" s="145"/>
      <c r="G29" s="112"/>
      <c r="H29" s="27"/>
      <c r="I29" s="27"/>
    </row>
    <row r="30" spans="1:10">
      <c r="A30" s="158" t="s">
        <v>27</v>
      </c>
      <c r="B30" s="142" t="s">
        <v>28</v>
      </c>
      <c r="C30" s="116">
        <v>590000</v>
      </c>
      <c r="D30" s="88" t="s">
        <v>29</v>
      </c>
      <c r="E30" s="125">
        <v>2127835</v>
      </c>
      <c r="F30" s="144">
        <v>1939071.89</v>
      </c>
      <c r="G30" s="112">
        <f>F30*100/(E30+E31)</f>
        <v>91.128865255059722</v>
      </c>
      <c r="H30" s="27"/>
      <c r="I30" s="27"/>
    </row>
    <row r="31" spans="1:10">
      <c r="A31" s="159"/>
      <c r="B31" s="154"/>
      <c r="C31" s="167"/>
      <c r="D31" s="12" t="s">
        <v>109</v>
      </c>
      <c r="E31" s="161"/>
      <c r="F31" s="145"/>
      <c r="G31" s="112"/>
      <c r="H31" s="27"/>
      <c r="I31" s="27"/>
    </row>
    <row r="32" spans="1:10" ht="13.5" thickBot="1">
      <c r="A32" s="53" t="s">
        <v>140</v>
      </c>
      <c r="B32" s="54" t="s">
        <v>19</v>
      </c>
      <c r="C32" s="55">
        <v>900</v>
      </c>
      <c r="D32" s="56" t="s">
        <v>133</v>
      </c>
      <c r="E32" s="57">
        <v>630000</v>
      </c>
      <c r="F32" s="92">
        <v>154344.04999999999</v>
      </c>
      <c r="G32" s="68">
        <f>F32*100/(E32)</f>
        <v>24.499055555555554</v>
      </c>
      <c r="H32" s="27"/>
      <c r="I32" s="27"/>
    </row>
    <row r="33" spans="1:9" ht="13.5" thickBot="1">
      <c r="A33" s="76" t="s">
        <v>30</v>
      </c>
      <c r="B33" s="77" t="s">
        <v>6</v>
      </c>
      <c r="C33" s="166" t="s">
        <v>7</v>
      </c>
      <c r="D33" s="166"/>
      <c r="E33" s="58">
        <f>SUM(E13:E32)</f>
        <v>16455471.82</v>
      </c>
      <c r="F33" s="13">
        <f>SUM(F13:F32)</f>
        <v>15875633.840000002</v>
      </c>
      <c r="G33" s="14">
        <f>F33*100/(E33)</f>
        <v>96.476321151148866</v>
      </c>
      <c r="H33" s="28"/>
      <c r="I33" s="27"/>
    </row>
    <row r="34" spans="1:9" ht="14.45" customHeight="1">
      <c r="A34" s="162" t="s">
        <v>31</v>
      </c>
      <c r="B34" s="163"/>
      <c r="C34" s="163"/>
      <c r="D34" s="163"/>
      <c r="E34" s="163"/>
      <c r="F34" s="163"/>
      <c r="G34" s="164"/>
      <c r="H34" s="27"/>
      <c r="I34" s="27"/>
    </row>
    <row r="35" spans="1:9">
      <c r="A35" s="104" t="s">
        <v>23</v>
      </c>
      <c r="B35" s="115" t="s">
        <v>21</v>
      </c>
      <c r="C35" s="116">
        <v>1600</v>
      </c>
      <c r="D35" s="88" t="s">
        <v>22</v>
      </c>
      <c r="E35" s="125">
        <v>2581733.14</v>
      </c>
      <c r="F35" s="144">
        <v>2503749.75</v>
      </c>
      <c r="G35" s="112">
        <f t="shared" ref="G35:G68" si="0">F35*100/(E35)</f>
        <v>96.979417090334906</v>
      </c>
      <c r="H35" s="27"/>
      <c r="I35" s="27"/>
    </row>
    <row r="36" spans="1:9">
      <c r="A36" s="104"/>
      <c r="B36" s="115"/>
      <c r="C36" s="116"/>
      <c r="D36" s="88" t="s">
        <v>100</v>
      </c>
      <c r="E36" s="125"/>
      <c r="F36" s="145"/>
      <c r="G36" s="112"/>
      <c r="H36" s="27"/>
      <c r="I36" s="27"/>
    </row>
    <row r="37" spans="1:9">
      <c r="A37" s="141" t="s">
        <v>94</v>
      </c>
      <c r="B37" s="142" t="s">
        <v>19</v>
      </c>
      <c r="C37" s="115">
        <v>8700</v>
      </c>
      <c r="D37" s="88" t="s">
        <v>104</v>
      </c>
      <c r="E37" s="125">
        <v>188687.34</v>
      </c>
      <c r="F37" s="144">
        <v>177375.03</v>
      </c>
      <c r="G37" s="112">
        <f t="shared" si="0"/>
        <v>94.004732908948739</v>
      </c>
      <c r="H37" s="27"/>
      <c r="I37" s="27"/>
    </row>
    <row r="38" spans="1:9">
      <c r="A38" s="141"/>
      <c r="B38" s="142"/>
      <c r="C38" s="115"/>
      <c r="D38" s="88" t="s">
        <v>105</v>
      </c>
      <c r="E38" s="125"/>
      <c r="F38" s="145"/>
      <c r="G38" s="112"/>
      <c r="H38" s="27"/>
      <c r="I38" s="27"/>
    </row>
    <row r="39" spans="1:9">
      <c r="A39" s="141"/>
      <c r="B39" s="142" t="s">
        <v>21</v>
      </c>
      <c r="C39" s="115">
        <v>1157</v>
      </c>
      <c r="D39" s="88" t="s">
        <v>22</v>
      </c>
      <c r="E39" s="125">
        <v>1866518.9</v>
      </c>
      <c r="F39" s="144">
        <v>1355550.65</v>
      </c>
      <c r="G39" s="112">
        <f t="shared" si="0"/>
        <v>72.624533831401337</v>
      </c>
      <c r="H39" s="27"/>
      <c r="I39" s="27"/>
    </row>
    <row r="40" spans="1:9" ht="17.25" customHeight="1" thickBot="1">
      <c r="A40" s="165"/>
      <c r="B40" s="154"/>
      <c r="C40" s="106"/>
      <c r="D40" s="12" t="s">
        <v>100</v>
      </c>
      <c r="E40" s="161"/>
      <c r="F40" s="145"/>
      <c r="G40" s="150"/>
      <c r="H40" s="27"/>
      <c r="I40" s="27"/>
    </row>
    <row r="41" spans="1:9" ht="13.5" thickBot="1">
      <c r="A41" s="16" t="s">
        <v>30</v>
      </c>
      <c r="B41" s="15" t="s">
        <v>6</v>
      </c>
      <c r="C41" s="122" t="s">
        <v>7</v>
      </c>
      <c r="D41" s="122"/>
      <c r="E41" s="58">
        <f>SUM(E35:E40)</f>
        <v>4636939.38</v>
      </c>
      <c r="F41" s="13">
        <f>SUM(F35:F40)</f>
        <v>4036675.4299999997</v>
      </c>
      <c r="G41" s="14">
        <f t="shared" si="0"/>
        <v>87.05473803282716</v>
      </c>
      <c r="H41" s="28"/>
      <c r="I41" s="27"/>
    </row>
    <row r="42" spans="1:9" ht="14.45" customHeight="1">
      <c r="A42" s="162" t="s">
        <v>32</v>
      </c>
      <c r="B42" s="163"/>
      <c r="C42" s="163"/>
      <c r="D42" s="163"/>
      <c r="E42" s="163"/>
      <c r="F42" s="163"/>
      <c r="G42" s="164"/>
      <c r="H42" s="27"/>
      <c r="I42" s="27"/>
    </row>
    <row r="43" spans="1:9">
      <c r="A43" s="104" t="s">
        <v>23</v>
      </c>
      <c r="B43" s="115" t="s">
        <v>21</v>
      </c>
      <c r="C43" s="116">
        <v>900</v>
      </c>
      <c r="D43" s="88" t="s">
        <v>22</v>
      </c>
      <c r="E43" s="125">
        <v>1452224.88</v>
      </c>
      <c r="F43" s="144">
        <v>1348875.2</v>
      </c>
      <c r="G43" s="150">
        <f t="shared" si="0"/>
        <v>92.883355641173154</v>
      </c>
      <c r="H43" s="27"/>
      <c r="I43" s="27"/>
    </row>
    <row r="44" spans="1:9">
      <c r="A44" s="104"/>
      <c r="B44" s="115"/>
      <c r="C44" s="116"/>
      <c r="D44" s="88" t="s">
        <v>100</v>
      </c>
      <c r="E44" s="125"/>
      <c r="F44" s="145"/>
      <c r="G44" s="160"/>
      <c r="H44" s="27"/>
      <c r="I44" s="27"/>
    </row>
    <row r="45" spans="1:9">
      <c r="A45" s="158" t="s">
        <v>94</v>
      </c>
      <c r="B45" s="142" t="s">
        <v>19</v>
      </c>
      <c r="C45" s="115">
        <v>7000</v>
      </c>
      <c r="D45" s="88" t="s">
        <v>104</v>
      </c>
      <c r="E45" s="125">
        <v>151817.4</v>
      </c>
      <c r="F45" s="144">
        <v>209428.8</v>
      </c>
      <c r="G45" s="150">
        <f t="shared" si="0"/>
        <v>137.9478241624478</v>
      </c>
      <c r="H45" s="27"/>
      <c r="I45" s="27"/>
    </row>
    <row r="46" spans="1:9">
      <c r="A46" s="158"/>
      <c r="B46" s="142"/>
      <c r="C46" s="115"/>
      <c r="D46" s="88" t="s">
        <v>105</v>
      </c>
      <c r="E46" s="125"/>
      <c r="F46" s="145"/>
      <c r="G46" s="160"/>
      <c r="H46" s="27"/>
      <c r="I46" s="27"/>
    </row>
    <row r="47" spans="1:9">
      <c r="A47" s="158"/>
      <c r="B47" s="142" t="s">
        <v>21</v>
      </c>
      <c r="C47" s="115">
        <v>598</v>
      </c>
      <c r="D47" s="88" t="s">
        <v>22</v>
      </c>
      <c r="E47" s="125">
        <v>966014.75</v>
      </c>
      <c r="F47" s="144">
        <v>1032104.8</v>
      </c>
      <c r="G47" s="150">
        <f t="shared" si="0"/>
        <v>106.84151561867974</v>
      </c>
      <c r="H47" s="27"/>
      <c r="I47" s="27"/>
    </row>
    <row r="48" spans="1:9" ht="13.5" thickBot="1">
      <c r="A48" s="159"/>
      <c r="B48" s="154"/>
      <c r="C48" s="106"/>
      <c r="D48" s="12" t="s">
        <v>100</v>
      </c>
      <c r="E48" s="161"/>
      <c r="F48" s="145"/>
      <c r="G48" s="151"/>
      <c r="H48" s="27"/>
      <c r="I48" s="27"/>
    </row>
    <row r="49" spans="1:9" ht="13.5" thickBot="1">
      <c r="A49" s="16" t="s">
        <v>30</v>
      </c>
      <c r="B49" s="15" t="s">
        <v>6</v>
      </c>
      <c r="C49" s="122" t="s">
        <v>7</v>
      </c>
      <c r="D49" s="122"/>
      <c r="E49" s="58">
        <f>SUM(E43:E48)</f>
        <v>2570057.0299999998</v>
      </c>
      <c r="F49" s="13">
        <f>SUM(F43:F48)</f>
        <v>2590408.7999999998</v>
      </c>
      <c r="G49" s="14">
        <f t="shared" si="0"/>
        <v>100.79188009302656</v>
      </c>
      <c r="H49" s="28"/>
      <c r="I49" s="27"/>
    </row>
    <row r="50" spans="1:9" ht="13.15" customHeight="1">
      <c r="A50" s="119" t="s">
        <v>129</v>
      </c>
      <c r="B50" s="120"/>
      <c r="C50" s="120"/>
      <c r="D50" s="120"/>
      <c r="E50" s="120"/>
      <c r="F50" s="120"/>
      <c r="G50" s="121"/>
      <c r="H50" s="27"/>
      <c r="I50" s="27"/>
    </row>
    <row r="51" spans="1:9" ht="13.5" customHeight="1">
      <c r="A51" s="104" t="s">
        <v>23</v>
      </c>
      <c r="B51" s="115" t="s">
        <v>21</v>
      </c>
      <c r="C51" s="154">
        <v>69.424999999999997</v>
      </c>
      <c r="D51" s="59" t="s">
        <v>22</v>
      </c>
      <c r="E51" s="125">
        <v>112000</v>
      </c>
      <c r="F51" s="139">
        <v>103094.45</v>
      </c>
      <c r="G51" s="112">
        <f t="shared" si="0"/>
        <v>92.048616071428569</v>
      </c>
      <c r="H51" s="27"/>
      <c r="I51" s="27"/>
    </row>
    <row r="52" spans="1:9" ht="14.25" customHeight="1" thickBot="1">
      <c r="A52" s="152"/>
      <c r="B52" s="153"/>
      <c r="C52" s="155"/>
      <c r="D52" s="60" t="s">
        <v>100</v>
      </c>
      <c r="E52" s="156"/>
      <c r="F52" s="157"/>
      <c r="G52" s="150"/>
      <c r="H52" s="27"/>
      <c r="I52" s="27"/>
    </row>
    <row r="53" spans="1:9" ht="13.5" thickBot="1">
      <c r="A53" s="16" t="s">
        <v>11</v>
      </c>
      <c r="B53" s="15" t="s">
        <v>6</v>
      </c>
      <c r="C53" s="122" t="s">
        <v>7</v>
      </c>
      <c r="D53" s="122"/>
      <c r="E53" s="58">
        <v>112000</v>
      </c>
      <c r="F53" s="13">
        <f>F51</f>
        <v>103094.45</v>
      </c>
      <c r="G53" s="14">
        <f t="shared" si="0"/>
        <v>92.048616071428569</v>
      </c>
      <c r="H53" s="27"/>
      <c r="I53" s="27"/>
    </row>
    <row r="54" spans="1:9" ht="13.15" customHeight="1">
      <c r="A54" s="146" t="s">
        <v>33</v>
      </c>
      <c r="B54" s="147"/>
      <c r="C54" s="147"/>
      <c r="D54" s="147"/>
      <c r="E54" s="147"/>
      <c r="F54" s="147"/>
      <c r="G54" s="148"/>
      <c r="H54" s="27"/>
      <c r="I54" s="27"/>
    </row>
    <row r="55" spans="1:9" ht="23.25" customHeight="1">
      <c r="A55" s="84" t="s">
        <v>34</v>
      </c>
      <c r="B55" s="73" t="s">
        <v>14</v>
      </c>
      <c r="C55" s="87">
        <v>212.7</v>
      </c>
      <c r="D55" s="88">
        <v>600</v>
      </c>
      <c r="E55" s="79">
        <f>C55*D55*12</f>
        <v>1531440</v>
      </c>
      <c r="F55" s="61">
        <v>1195439.0900000001</v>
      </c>
      <c r="G55" s="67">
        <f t="shared" si="0"/>
        <v>78.059805803688036</v>
      </c>
      <c r="H55" s="27"/>
      <c r="I55" s="27"/>
    </row>
    <row r="56" spans="1:9" ht="18.75" customHeight="1">
      <c r="A56" s="104" t="s">
        <v>35</v>
      </c>
      <c r="B56" s="115" t="s">
        <v>14</v>
      </c>
      <c r="C56" s="149">
        <v>212.7</v>
      </c>
      <c r="D56" s="88" t="s">
        <v>121</v>
      </c>
      <c r="E56" s="125">
        <v>68889.279999999999</v>
      </c>
      <c r="F56" s="144">
        <v>55713.17</v>
      </c>
      <c r="G56" s="112">
        <f t="shared" si="0"/>
        <v>80.873497298854048</v>
      </c>
      <c r="H56" s="27"/>
      <c r="I56" s="27"/>
    </row>
    <row r="57" spans="1:9" ht="18.75" customHeight="1">
      <c r="A57" s="104"/>
      <c r="B57" s="115"/>
      <c r="C57" s="149"/>
      <c r="D57" s="88" t="s">
        <v>122</v>
      </c>
      <c r="E57" s="125"/>
      <c r="F57" s="145"/>
      <c r="G57" s="112"/>
      <c r="H57" s="27"/>
      <c r="I57" s="27"/>
    </row>
    <row r="58" spans="1:9">
      <c r="A58" s="104" t="s">
        <v>36</v>
      </c>
      <c r="B58" s="115" t="s">
        <v>21</v>
      </c>
      <c r="C58" s="115">
        <v>40</v>
      </c>
      <c r="D58" s="88" t="s">
        <v>22</v>
      </c>
      <c r="E58" s="125">
        <v>64543.33</v>
      </c>
      <c r="F58" s="144">
        <v>48045.03</v>
      </c>
      <c r="G58" s="112">
        <f t="shared" si="0"/>
        <v>74.438412148861858</v>
      </c>
      <c r="H58" s="27"/>
      <c r="I58" s="27"/>
    </row>
    <row r="59" spans="1:9">
      <c r="A59" s="104"/>
      <c r="B59" s="115"/>
      <c r="C59" s="115"/>
      <c r="D59" s="88" t="s">
        <v>100</v>
      </c>
      <c r="E59" s="125"/>
      <c r="F59" s="145"/>
      <c r="G59" s="112"/>
      <c r="H59" s="27"/>
      <c r="I59" s="27"/>
    </row>
    <row r="60" spans="1:9" ht="12" customHeight="1">
      <c r="A60" s="141" t="s">
        <v>94</v>
      </c>
      <c r="B60" s="142" t="s">
        <v>19</v>
      </c>
      <c r="C60" s="115">
        <v>60</v>
      </c>
      <c r="D60" s="88" t="s">
        <v>104</v>
      </c>
      <c r="E60" s="125">
        <v>1301.25</v>
      </c>
      <c r="F60" s="143">
        <v>174.26</v>
      </c>
      <c r="G60" s="112">
        <f t="shared" si="0"/>
        <v>13.391738712776176</v>
      </c>
      <c r="H60" s="27"/>
      <c r="I60" s="27"/>
    </row>
    <row r="61" spans="1:9" ht="14.25" customHeight="1">
      <c r="A61" s="141"/>
      <c r="B61" s="142"/>
      <c r="C61" s="115"/>
      <c r="D61" s="88" t="s">
        <v>105</v>
      </c>
      <c r="E61" s="125"/>
      <c r="F61" s="140"/>
      <c r="G61" s="112"/>
      <c r="H61" s="27"/>
      <c r="I61" s="27"/>
    </row>
    <row r="62" spans="1:9" ht="14.25" customHeight="1">
      <c r="A62" s="141"/>
      <c r="B62" s="142" t="s">
        <v>21</v>
      </c>
      <c r="C62" s="115">
        <v>5.2</v>
      </c>
      <c r="D62" s="88" t="s">
        <v>22</v>
      </c>
      <c r="E62" s="125">
        <v>8399.56</v>
      </c>
      <c r="F62" s="143">
        <v>847.69</v>
      </c>
      <c r="G62" s="112">
        <f t="shared" si="0"/>
        <v>10.092076251613181</v>
      </c>
      <c r="H62" s="27"/>
      <c r="I62" s="27"/>
    </row>
    <row r="63" spans="1:9" ht="12" customHeight="1">
      <c r="A63" s="141"/>
      <c r="B63" s="142"/>
      <c r="C63" s="115"/>
      <c r="D63" s="88" t="s">
        <v>100</v>
      </c>
      <c r="E63" s="125"/>
      <c r="F63" s="140"/>
      <c r="G63" s="112"/>
      <c r="H63" s="27"/>
      <c r="I63" s="27"/>
    </row>
    <row r="64" spans="1:9">
      <c r="A64" s="124" t="s">
        <v>24</v>
      </c>
      <c r="B64" s="115" t="s">
        <v>19</v>
      </c>
      <c r="C64" s="115">
        <v>250</v>
      </c>
      <c r="D64" s="88" t="s">
        <v>20</v>
      </c>
      <c r="E64" s="125">
        <v>6002.01</v>
      </c>
      <c r="F64" s="139">
        <v>3713.3</v>
      </c>
      <c r="G64" s="112">
        <f t="shared" si="0"/>
        <v>61.867607684758937</v>
      </c>
      <c r="H64" s="27"/>
      <c r="I64" s="27"/>
    </row>
    <row r="65" spans="1:9">
      <c r="A65" s="124"/>
      <c r="B65" s="115"/>
      <c r="C65" s="115"/>
      <c r="D65" s="88" t="s">
        <v>106</v>
      </c>
      <c r="E65" s="125"/>
      <c r="F65" s="140"/>
      <c r="G65" s="112"/>
      <c r="H65" s="27"/>
      <c r="I65" s="27"/>
    </row>
    <row r="66" spans="1:9" ht="19.5" customHeight="1">
      <c r="A66" s="124" t="s">
        <v>25</v>
      </c>
      <c r="B66" s="115" t="s">
        <v>19</v>
      </c>
      <c r="C66" s="115">
        <v>300</v>
      </c>
      <c r="D66" s="88" t="s">
        <v>26</v>
      </c>
      <c r="E66" s="125">
        <v>4315.68</v>
      </c>
      <c r="F66" s="139">
        <v>2341.9299999999998</v>
      </c>
      <c r="G66" s="112">
        <f t="shared" si="0"/>
        <v>54.265608200793373</v>
      </c>
      <c r="H66" s="27"/>
      <c r="I66" s="27"/>
    </row>
    <row r="67" spans="1:9" ht="15" customHeight="1">
      <c r="A67" s="124"/>
      <c r="B67" s="115"/>
      <c r="C67" s="115"/>
      <c r="D67" s="88" t="s">
        <v>107</v>
      </c>
      <c r="E67" s="125"/>
      <c r="F67" s="140"/>
      <c r="G67" s="112"/>
      <c r="H67" s="27"/>
      <c r="I67" s="27"/>
    </row>
    <row r="68" spans="1:9">
      <c r="A68" s="124" t="s">
        <v>37</v>
      </c>
      <c r="B68" s="115" t="s">
        <v>28</v>
      </c>
      <c r="C68" s="116">
        <v>20000</v>
      </c>
      <c r="D68" s="88" t="s">
        <v>29</v>
      </c>
      <c r="E68" s="125">
        <v>72100</v>
      </c>
      <c r="F68" s="139">
        <v>74118.94</v>
      </c>
      <c r="G68" s="112">
        <f t="shared" si="0"/>
        <v>102.80019417475728</v>
      </c>
      <c r="H68" s="27"/>
      <c r="I68" s="27"/>
    </row>
    <row r="69" spans="1:9">
      <c r="A69" s="124"/>
      <c r="B69" s="115"/>
      <c r="C69" s="116"/>
      <c r="D69" s="88" t="s">
        <v>109</v>
      </c>
      <c r="E69" s="125"/>
      <c r="F69" s="140"/>
      <c r="G69" s="112"/>
      <c r="H69" s="27"/>
      <c r="I69" s="27"/>
    </row>
    <row r="70" spans="1:9" ht="22.5">
      <c r="A70" s="83" t="s">
        <v>93</v>
      </c>
      <c r="B70" s="73" t="s">
        <v>6</v>
      </c>
      <c r="C70" s="73">
        <f>30042.54+3004.25</f>
        <v>33046.79</v>
      </c>
      <c r="D70" s="88">
        <v>12</v>
      </c>
      <c r="E70" s="79">
        <f>C70*D70</f>
        <v>396561.48</v>
      </c>
      <c r="F70" s="92">
        <v>360510.48</v>
      </c>
      <c r="G70" s="67">
        <v>68.2</v>
      </c>
      <c r="H70" s="27"/>
      <c r="I70" s="27"/>
    </row>
    <row r="71" spans="1:9" ht="83.25" customHeight="1" thickBot="1">
      <c r="A71" s="89" t="s">
        <v>38</v>
      </c>
      <c r="B71" s="86" t="s">
        <v>6</v>
      </c>
      <c r="C71" s="106" t="s">
        <v>7</v>
      </c>
      <c r="D71" s="106"/>
      <c r="E71" s="82">
        <v>250000</v>
      </c>
      <c r="F71" s="92">
        <v>231203.42</v>
      </c>
      <c r="G71" s="68">
        <f>F71*100/E71</f>
        <v>92.481368000000003</v>
      </c>
      <c r="H71" s="27"/>
      <c r="I71" s="27"/>
    </row>
    <row r="72" spans="1:9" ht="20.25" customHeight="1" thickBot="1">
      <c r="A72" s="16" t="s">
        <v>30</v>
      </c>
      <c r="B72" s="17" t="s">
        <v>6</v>
      </c>
      <c r="C72" s="129" t="s">
        <v>7</v>
      </c>
      <c r="D72" s="130"/>
      <c r="E72" s="18">
        <f>SUM(E55:E71)</f>
        <v>2403552.59</v>
      </c>
      <c r="F72" s="13">
        <f>SUM(F55:F71)</f>
        <v>1972107.3099999998</v>
      </c>
      <c r="G72" s="14">
        <f t="shared" ref="G72:G135" si="1">F72*100/E72</f>
        <v>82.049684213483332</v>
      </c>
      <c r="H72" s="27"/>
      <c r="I72" s="27"/>
    </row>
    <row r="73" spans="1:9" ht="24" customHeight="1" thickBot="1">
      <c r="A73" s="62" t="s">
        <v>39</v>
      </c>
      <c r="B73" s="63" t="s">
        <v>6</v>
      </c>
      <c r="C73" s="131" t="s">
        <v>7</v>
      </c>
      <c r="D73" s="132"/>
      <c r="E73" s="64">
        <f>E6+E72+E49+E41+E33+E53</f>
        <v>26943981.649999999</v>
      </c>
      <c r="F73" s="65">
        <f>F72+F49+F41+F33+F53+F6</f>
        <v>24732521.16</v>
      </c>
      <c r="G73" s="66">
        <f t="shared" si="1"/>
        <v>91.792376795951398</v>
      </c>
      <c r="H73" s="29"/>
      <c r="I73" s="27"/>
    </row>
    <row r="74" spans="1:9" ht="15.6" customHeight="1" thickBot="1">
      <c r="A74" s="133" t="s">
        <v>40</v>
      </c>
      <c r="B74" s="134"/>
      <c r="C74" s="134"/>
      <c r="D74" s="134"/>
      <c r="E74" s="134"/>
      <c r="F74" s="134"/>
      <c r="G74" s="135"/>
      <c r="H74" s="27"/>
      <c r="I74" s="27"/>
    </row>
    <row r="75" spans="1:9" ht="14.45" customHeight="1">
      <c r="A75" s="136" t="s">
        <v>41</v>
      </c>
      <c r="B75" s="137"/>
      <c r="C75" s="137"/>
      <c r="D75" s="137"/>
      <c r="E75" s="137"/>
      <c r="F75" s="137"/>
      <c r="G75" s="138"/>
      <c r="H75" s="27"/>
      <c r="I75" s="27"/>
    </row>
    <row r="76" spans="1:9">
      <c r="A76" s="104" t="s">
        <v>42</v>
      </c>
      <c r="B76" s="115" t="s">
        <v>43</v>
      </c>
      <c r="C76" s="115">
        <v>1176.3</v>
      </c>
      <c r="D76" s="88" t="s">
        <v>123</v>
      </c>
      <c r="E76" s="108">
        <v>6746748.1699999999</v>
      </c>
      <c r="F76" s="110">
        <v>6697038.96</v>
      </c>
      <c r="G76" s="128">
        <f t="shared" si="1"/>
        <v>99.26321230987935</v>
      </c>
      <c r="H76" s="27"/>
      <c r="I76" s="27"/>
    </row>
    <row r="77" spans="1:9">
      <c r="A77" s="104"/>
      <c r="B77" s="115"/>
      <c r="C77" s="115"/>
      <c r="D77" s="88" t="s">
        <v>124</v>
      </c>
      <c r="E77" s="108"/>
      <c r="F77" s="111"/>
      <c r="G77" s="128"/>
      <c r="H77" s="27"/>
      <c r="I77" s="27"/>
    </row>
    <row r="78" spans="1:9">
      <c r="A78" s="104" t="s">
        <v>44</v>
      </c>
      <c r="B78" s="115" t="s">
        <v>28</v>
      </c>
      <c r="C78" s="115">
        <v>190000</v>
      </c>
      <c r="D78" s="88" t="s">
        <v>29</v>
      </c>
      <c r="E78" s="108">
        <v>683810</v>
      </c>
      <c r="F78" s="110">
        <v>680413.38</v>
      </c>
      <c r="G78" s="128">
        <f t="shared" si="1"/>
        <v>99.50328015091911</v>
      </c>
      <c r="H78" s="27"/>
      <c r="I78" s="27"/>
    </row>
    <row r="79" spans="1:9">
      <c r="A79" s="104"/>
      <c r="B79" s="115"/>
      <c r="C79" s="115"/>
      <c r="D79" s="88" t="s">
        <v>109</v>
      </c>
      <c r="E79" s="108"/>
      <c r="F79" s="111"/>
      <c r="G79" s="128"/>
      <c r="H79" s="27"/>
      <c r="I79" s="27"/>
    </row>
    <row r="80" spans="1:9">
      <c r="A80" s="124" t="s">
        <v>45</v>
      </c>
      <c r="B80" s="115" t="s">
        <v>19</v>
      </c>
      <c r="C80" s="115">
        <v>4000</v>
      </c>
      <c r="D80" s="88" t="s">
        <v>20</v>
      </c>
      <c r="E80" s="108">
        <v>95934.399999999994</v>
      </c>
      <c r="F80" s="110">
        <v>28152</v>
      </c>
      <c r="G80" s="128">
        <f t="shared" si="1"/>
        <v>29.345052452509215</v>
      </c>
      <c r="H80" s="27"/>
      <c r="I80" s="27"/>
    </row>
    <row r="81" spans="1:9">
      <c r="A81" s="124"/>
      <c r="B81" s="115"/>
      <c r="C81" s="115"/>
      <c r="D81" s="88" t="s">
        <v>106</v>
      </c>
      <c r="E81" s="108"/>
      <c r="F81" s="111"/>
      <c r="G81" s="128"/>
      <c r="H81" s="27"/>
      <c r="I81" s="27"/>
    </row>
    <row r="82" spans="1:9">
      <c r="A82" s="124" t="s">
        <v>46</v>
      </c>
      <c r="B82" s="115" t="s">
        <v>19</v>
      </c>
      <c r="C82" s="115">
        <v>31000</v>
      </c>
      <c r="D82" s="88" t="s">
        <v>20</v>
      </c>
      <c r="E82" s="108">
        <v>743491.6</v>
      </c>
      <c r="F82" s="110">
        <v>670290.32999999996</v>
      </c>
      <c r="G82" s="128">
        <f t="shared" si="1"/>
        <v>90.154391791380021</v>
      </c>
      <c r="H82" s="27"/>
      <c r="I82" s="27"/>
    </row>
    <row r="83" spans="1:9">
      <c r="A83" s="124"/>
      <c r="B83" s="115"/>
      <c r="C83" s="115"/>
      <c r="D83" s="88" t="s">
        <v>106</v>
      </c>
      <c r="E83" s="108"/>
      <c r="F83" s="111"/>
      <c r="G83" s="128"/>
      <c r="H83" s="27"/>
      <c r="I83" s="27"/>
    </row>
    <row r="84" spans="1:9" ht="27.75" customHeight="1">
      <c r="A84" s="84" t="s">
        <v>126</v>
      </c>
      <c r="B84" s="73" t="s">
        <v>6</v>
      </c>
      <c r="C84" s="73" t="s">
        <v>47</v>
      </c>
      <c r="D84" s="88">
        <v>30000</v>
      </c>
      <c r="E84" s="88">
        <f>D84*12</f>
        <v>360000</v>
      </c>
      <c r="F84" s="91">
        <v>360000</v>
      </c>
      <c r="G84" s="69">
        <f t="shared" si="1"/>
        <v>100</v>
      </c>
      <c r="H84" s="27"/>
      <c r="I84" s="27"/>
    </row>
    <row r="85" spans="1:9" ht="52.5" customHeight="1">
      <c r="A85" s="84" t="s">
        <v>99</v>
      </c>
      <c r="B85" s="73" t="s">
        <v>6</v>
      </c>
      <c r="C85" s="73" t="s">
        <v>48</v>
      </c>
      <c r="D85" s="88" t="s">
        <v>7</v>
      </c>
      <c r="E85" s="88">
        <v>200000</v>
      </c>
      <c r="F85" s="91">
        <v>116351.05</v>
      </c>
      <c r="G85" s="69">
        <f t="shared" si="1"/>
        <v>58.175525</v>
      </c>
      <c r="H85" s="27"/>
      <c r="I85" s="27"/>
    </row>
    <row r="86" spans="1:9" ht="21" customHeight="1">
      <c r="A86" s="84" t="s">
        <v>49</v>
      </c>
      <c r="B86" s="73" t="s">
        <v>6</v>
      </c>
      <c r="C86" s="73" t="s">
        <v>50</v>
      </c>
      <c r="D86" s="88" t="s">
        <v>7</v>
      </c>
      <c r="E86" s="88">
        <v>4000</v>
      </c>
      <c r="F86" s="91">
        <v>3960</v>
      </c>
      <c r="G86" s="69">
        <f t="shared" si="1"/>
        <v>99</v>
      </c>
      <c r="H86" s="27"/>
      <c r="I86" s="27"/>
    </row>
    <row r="87" spans="1:9" ht="26.25" customHeight="1">
      <c r="A87" s="84" t="s">
        <v>51</v>
      </c>
      <c r="B87" s="73" t="s">
        <v>6</v>
      </c>
      <c r="C87" s="73" t="s">
        <v>50</v>
      </c>
      <c r="D87" s="88" t="s">
        <v>7</v>
      </c>
      <c r="E87" s="88">
        <v>52549.72</v>
      </c>
      <c r="F87" s="91">
        <v>52549.72</v>
      </c>
      <c r="G87" s="69">
        <f t="shared" si="1"/>
        <v>100</v>
      </c>
      <c r="H87" s="27"/>
      <c r="I87" s="27"/>
    </row>
    <row r="88" spans="1:9" ht="37.5" customHeight="1">
      <c r="A88" s="84" t="s">
        <v>52</v>
      </c>
      <c r="B88" s="73" t="s">
        <v>6</v>
      </c>
      <c r="C88" s="73" t="s">
        <v>50</v>
      </c>
      <c r="D88" s="88" t="s">
        <v>7</v>
      </c>
      <c r="E88" s="88">
        <v>34141.75</v>
      </c>
      <c r="F88" s="91">
        <v>34141.75</v>
      </c>
      <c r="G88" s="69">
        <f t="shared" si="1"/>
        <v>100</v>
      </c>
      <c r="H88" s="27"/>
      <c r="I88" s="27"/>
    </row>
    <row r="89" spans="1:9" ht="45" customHeight="1">
      <c r="A89" s="23" t="s">
        <v>96</v>
      </c>
      <c r="B89" s="73" t="s">
        <v>6</v>
      </c>
      <c r="C89" s="73" t="s">
        <v>119</v>
      </c>
      <c r="D89" s="88" t="s">
        <v>7</v>
      </c>
      <c r="E89" s="88">
        <v>74652</v>
      </c>
      <c r="F89" s="91">
        <v>74651.08</v>
      </c>
      <c r="G89" s="69">
        <f t="shared" si="1"/>
        <v>99.998767615067251</v>
      </c>
      <c r="H89" s="27"/>
      <c r="I89" s="27"/>
    </row>
    <row r="90" spans="1:9" ht="22.5">
      <c r="A90" s="84" t="s">
        <v>53</v>
      </c>
      <c r="B90" s="73" t="s">
        <v>6</v>
      </c>
      <c r="C90" s="73" t="s">
        <v>48</v>
      </c>
      <c r="D90" s="88" t="s">
        <v>7</v>
      </c>
      <c r="E90" s="88">
        <v>100000</v>
      </c>
      <c r="F90" s="26">
        <v>0</v>
      </c>
      <c r="G90" s="69">
        <f t="shared" si="1"/>
        <v>0</v>
      </c>
      <c r="H90" s="27"/>
      <c r="I90" s="27"/>
    </row>
    <row r="91" spans="1:9" ht="22.5" customHeight="1">
      <c r="A91" s="84" t="s">
        <v>54</v>
      </c>
      <c r="B91" s="73" t="s">
        <v>6</v>
      </c>
      <c r="C91" s="73" t="s">
        <v>48</v>
      </c>
      <c r="D91" s="88" t="s">
        <v>7</v>
      </c>
      <c r="E91" s="88">
        <v>30000</v>
      </c>
      <c r="F91" s="91">
        <v>6050</v>
      </c>
      <c r="G91" s="69">
        <f t="shared" si="1"/>
        <v>20.166666666666668</v>
      </c>
      <c r="H91" s="27"/>
      <c r="I91" s="27"/>
    </row>
    <row r="92" spans="1:9" ht="27" customHeight="1">
      <c r="A92" s="84" t="s">
        <v>55</v>
      </c>
      <c r="B92" s="73" t="s">
        <v>6</v>
      </c>
      <c r="C92" s="73" t="s">
        <v>50</v>
      </c>
      <c r="D92" s="88" t="s">
        <v>7</v>
      </c>
      <c r="E92" s="88">
        <v>4500</v>
      </c>
      <c r="F92" s="91">
        <v>4500</v>
      </c>
      <c r="G92" s="69">
        <f t="shared" si="1"/>
        <v>100</v>
      </c>
      <c r="H92" s="27"/>
      <c r="I92" s="27"/>
    </row>
    <row r="93" spans="1:9" ht="22.5">
      <c r="A93" s="84" t="s">
        <v>56</v>
      </c>
      <c r="B93" s="73" t="s">
        <v>6</v>
      </c>
      <c r="C93" s="73" t="s">
        <v>48</v>
      </c>
      <c r="D93" s="88" t="s">
        <v>7</v>
      </c>
      <c r="E93" s="88">
        <v>2510000</v>
      </c>
      <c r="F93" s="91">
        <v>2322035.2799999998</v>
      </c>
      <c r="G93" s="69">
        <f t="shared" si="1"/>
        <v>92.511365737051776</v>
      </c>
      <c r="H93" s="32"/>
      <c r="I93" s="27"/>
    </row>
    <row r="94" spans="1:9" ht="22.5">
      <c r="A94" s="84" t="s">
        <v>57</v>
      </c>
      <c r="B94" s="73" t="s">
        <v>6</v>
      </c>
      <c r="C94" s="73" t="s">
        <v>111</v>
      </c>
      <c r="D94" s="88" t="s">
        <v>7</v>
      </c>
      <c r="E94" s="88">
        <v>8680</v>
      </c>
      <c r="F94" s="91">
        <v>8680</v>
      </c>
      <c r="G94" s="69">
        <f t="shared" si="1"/>
        <v>100</v>
      </c>
      <c r="H94" s="27"/>
      <c r="I94" s="27"/>
    </row>
    <row r="95" spans="1:9" ht="38.25" customHeight="1">
      <c r="A95" s="84" t="s">
        <v>97</v>
      </c>
      <c r="B95" s="73" t="s">
        <v>6</v>
      </c>
      <c r="C95" s="73" t="s">
        <v>48</v>
      </c>
      <c r="D95" s="88" t="s">
        <v>7</v>
      </c>
      <c r="E95" s="88">
        <f>250000-50000</f>
        <v>200000</v>
      </c>
      <c r="F95" s="26">
        <v>0</v>
      </c>
      <c r="G95" s="69">
        <f t="shared" si="1"/>
        <v>0</v>
      </c>
      <c r="H95" s="27"/>
      <c r="I95" s="27"/>
    </row>
    <row r="96" spans="1:9" ht="29.25" customHeight="1">
      <c r="A96" s="84" t="s">
        <v>98</v>
      </c>
      <c r="B96" s="73" t="s">
        <v>6</v>
      </c>
      <c r="C96" s="73" t="s">
        <v>48</v>
      </c>
      <c r="D96" s="88" t="s">
        <v>7</v>
      </c>
      <c r="E96" s="88">
        <f>350000-50000-50000</f>
        <v>250000</v>
      </c>
      <c r="F96" s="91">
        <v>133700</v>
      </c>
      <c r="G96" s="69">
        <f t="shared" si="1"/>
        <v>53.48</v>
      </c>
      <c r="H96" s="27"/>
      <c r="I96" s="27"/>
    </row>
    <row r="97" spans="1:9" ht="22.5" customHeight="1">
      <c r="A97" s="84" t="s">
        <v>58</v>
      </c>
      <c r="B97" s="73" t="s">
        <v>6</v>
      </c>
      <c r="C97" s="73" t="s">
        <v>50</v>
      </c>
      <c r="D97" s="88" t="s">
        <v>7</v>
      </c>
      <c r="E97" s="88">
        <v>30000</v>
      </c>
      <c r="F97" s="91">
        <v>28000</v>
      </c>
      <c r="G97" s="69">
        <f t="shared" si="1"/>
        <v>93.333333333333329</v>
      </c>
      <c r="H97" s="27"/>
      <c r="I97" s="27"/>
    </row>
    <row r="98" spans="1:9" ht="22.5">
      <c r="A98" s="84" t="s">
        <v>112</v>
      </c>
      <c r="B98" s="73" t="s">
        <v>6</v>
      </c>
      <c r="C98" s="73" t="s">
        <v>113</v>
      </c>
      <c r="D98" s="88" t="s">
        <v>7</v>
      </c>
      <c r="E98" s="88">
        <v>50000</v>
      </c>
      <c r="F98" s="91">
        <v>40000</v>
      </c>
      <c r="G98" s="69">
        <f t="shared" si="1"/>
        <v>80</v>
      </c>
      <c r="H98" s="27"/>
      <c r="I98" s="27"/>
    </row>
    <row r="99" spans="1:9" ht="28.5" customHeight="1">
      <c r="A99" s="84" t="s">
        <v>118</v>
      </c>
      <c r="B99" s="73" t="s">
        <v>6</v>
      </c>
      <c r="C99" s="73" t="s">
        <v>48</v>
      </c>
      <c r="D99" s="88" t="s">
        <v>7</v>
      </c>
      <c r="E99" s="88">
        <v>20000</v>
      </c>
      <c r="F99" s="91">
        <v>7914.06</v>
      </c>
      <c r="G99" s="69">
        <f t="shared" si="1"/>
        <v>39.570300000000003</v>
      </c>
      <c r="H99" s="27"/>
      <c r="I99" s="27"/>
    </row>
    <row r="100" spans="1:9" ht="37.5" customHeight="1">
      <c r="A100" s="84" t="s">
        <v>95</v>
      </c>
      <c r="B100" s="73" t="s">
        <v>6</v>
      </c>
      <c r="C100" s="73" t="s">
        <v>50</v>
      </c>
      <c r="D100" s="88" t="s">
        <v>7</v>
      </c>
      <c r="E100" s="88">
        <v>15000</v>
      </c>
      <c r="F100" s="91">
        <v>1250</v>
      </c>
      <c r="G100" s="69">
        <f t="shared" si="1"/>
        <v>8.3333333333333339</v>
      </c>
      <c r="H100" s="27"/>
      <c r="I100" s="27"/>
    </row>
    <row r="101" spans="1:9" ht="27" customHeight="1">
      <c r="A101" s="84" t="s">
        <v>63</v>
      </c>
      <c r="B101" s="73" t="s">
        <v>6</v>
      </c>
      <c r="C101" s="73" t="s">
        <v>50</v>
      </c>
      <c r="D101" s="88" t="s">
        <v>7</v>
      </c>
      <c r="E101" s="88">
        <v>5000</v>
      </c>
      <c r="F101" s="96">
        <v>4614</v>
      </c>
      <c r="G101" s="69">
        <f t="shared" si="1"/>
        <v>92.28</v>
      </c>
      <c r="H101" s="27"/>
      <c r="I101" s="27"/>
    </row>
    <row r="102" spans="1:9" ht="22.5">
      <c r="A102" s="84" t="s">
        <v>59</v>
      </c>
      <c r="B102" s="73" t="s">
        <v>6</v>
      </c>
      <c r="C102" s="73" t="s">
        <v>48</v>
      </c>
      <c r="D102" s="88" t="s">
        <v>7</v>
      </c>
      <c r="E102" s="88">
        <v>30000</v>
      </c>
      <c r="F102" s="91">
        <v>30000</v>
      </c>
      <c r="G102" s="69">
        <f t="shared" si="1"/>
        <v>100</v>
      </c>
      <c r="H102" s="27"/>
      <c r="I102" s="27"/>
    </row>
    <row r="103" spans="1:9" ht="37.5" customHeight="1" thickBot="1">
      <c r="A103" s="89" t="s">
        <v>135</v>
      </c>
      <c r="B103" s="86" t="s">
        <v>6</v>
      </c>
      <c r="C103" s="86" t="s">
        <v>48</v>
      </c>
      <c r="D103" s="12" t="s">
        <v>7</v>
      </c>
      <c r="E103" s="12">
        <v>200000</v>
      </c>
      <c r="F103" s="90">
        <v>114640</v>
      </c>
      <c r="G103" s="24">
        <f t="shared" si="1"/>
        <v>57.32</v>
      </c>
      <c r="H103" s="27"/>
      <c r="I103" s="27"/>
    </row>
    <row r="104" spans="1:9" ht="15.75" customHeight="1" thickBot="1">
      <c r="A104" s="16" t="s">
        <v>11</v>
      </c>
      <c r="B104" s="15" t="s">
        <v>6</v>
      </c>
      <c r="C104" s="122" t="s">
        <v>7</v>
      </c>
      <c r="D104" s="123"/>
      <c r="E104" s="8">
        <f>SUM(E76:E103)</f>
        <v>12448507.640000001</v>
      </c>
      <c r="F104" s="9">
        <f>SUM(F76:F103)</f>
        <v>11418931.610000001</v>
      </c>
      <c r="G104" s="14">
        <f t="shared" si="1"/>
        <v>91.72932162011351</v>
      </c>
      <c r="H104" s="27"/>
      <c r="I104" s="27"/>
    </row>
    <row r="105" spans="1:9" ht="13.15" customHeight="1">
      <c r="A105" s="119" t="s">
        <v>60</v>
      </c>
      <c r="B105" s="120"/>
      <c r="C105" s="120"/>
      <c r="D105" s="120"/>
      <c r="E105" s="120"/>
      <c r="F105" s="120"/>
      <c r="G105" s="121"/>
      <c r="H105" s="27"/>
      <c r="I105" s="27"/>
    </row>
    <row r="106" spans="1:9">
      <c r="A106" s="124" t="s">
        <v>61</v>
      </c>
      <c r="B106" s="115" t="s">
        <v>28</v>
      </c>
      <c r="C106" s="115">
        <v>26000</v>
      </c>
      <c r="D106" s="88" t="s">
        <v>29</v>
      </c>
      <c r="E106" s="125">
        <v>93886</v>
      </c>
      <c r="F106" s="126">
        <v>78027.09</v>
      </c>
      <c r="G106" s="112">
        <f t="shared" si="1"/>
        <v>83.108333510853583</v>
      </c>
      <c r="H106" s="27"/>
      <c r="I106" s="27"/>
    </row>
    <row r="107" spans="1:9">
      <c r="A107" s="124"/>
      <c r="B107" s="115"/>
      <c r="C107" s="115"/>
      <c r="D107" s="88" t="s">
        <v>109</v>
      </c>
      <c r="E107" s="125"/>
      <c r="F107" s="127"/>
      <c r="G107" s="112"/>
      <c r="H107" s="27"/>
      <c r="I107" s="27"/>
    </row>
    <row r="108" spans="1:9" ht="24" customHeight="1">
      <c r="A108" s="84" t="s">
        <v>62</v>
      </c>
      <c r="B108" s="73" t="s">
        <v>6</v>
      </c>
      <c r="C108" s="72" t="s">
        <v>47</v>
      </c>
      <c r="D108" s="88">
        <v>10000</v>
      </c>
      <c r="E108" s="79">
        <v>120000</v>
      </c>
      <c r="F108" s="91">
        <v>120000</v>
      </c>
      <c r="G108" s="67">
        <f t="shared" si="1"/>
        <v>100</v>
      </c>
      <c r="H108" s="27"/>
      <c r="I108" s="27"/>
    </row>
    <row r="109" spans="1:9" ht="27" customHeight="1">
      <c r="A109" s="84" t="s">
        <v>63</v>
      </c>
      <c r="B109" s="73" t="s">
        <v>6</v>
      </c>
      <c r="C109" s="72" t="s">
        <v>48</v>
      </c>
      <c r="D109" s="88" t="s">
        <v>7</v>
      </c>
      <c r="E109" s="79">
        <v>3000</v>
      </c>
      <c r="F109" s="96">
        <v>2879</v>
      </c>
      <c r="G109" s="97">
        <f t="shared" si="1"/>
        <v>95.966666666666669</v>
      </c>
      <c r="H109" s="27"/>
      <c r="I109" s="27"/>
    </row>
    <row r="110" spans="1:9" ht="34.5" thickBot="1">
      <c r="A110" s="89" t="s">
        <v>135</v>
      </c>
      <c r="B110" s="86" t="s">
        <v>6</v>
      </c>
      <c r="C110" s="86" t="s">
        <v>48</v>
      </c>
      <c r="D110" s="12" t="s">
        <v>7</v>
      </c>
      <c r="E110" s="82">
        <v>30000</v>
      </c>
      <c r="F110" s="91">
        <v>55300</v>
      </c>
      <c r="G110" s="68">
        <f t="shared" si="1"/>
        <v>184.33333333333334</v>
      </c>
      <c r="H110" s="27"/>
      <c r="I110" s="27"/>
    </row>
    <row r="111" spans="1:9" ht="22.5" customHeight="1" thickBot="1">
      <c r="A111" s="16" t="s">
        <v>30</v>
      </c>
      <c r="B111" s="15" t="s">
        <v>6</v>
      </c>
      <c r="C111" s="117" t="s">
        <v>7</v>
      </c>
      <c r="D111" s="118"/>
      <c r="E111" s="13">
        <f>SUM(E106:E110)</f>
        <v>246886</v>
      </c>
      <c r="F111" s="8">
        <f>SUM(F106:F110)</f>
        <v>256206.09</v>
      </c>
      <c r="G111" s="14">
        <f t="shared" si="1"/>
        <v>103.77505812399245</v>
      </c>
      <c r="H111" s="27"/>
      <c r="I111" s="27"/>
    </row>
    <row r="112" spans="1:9" ht="14.45" customHeight="1">
      <c r="A112" s="119" t="s">
        <v>64</v>
      </c>
      <c r="B112" s="120"/>
      <c r="C112" s="120"/>
      <c r="D112" s="120"/>
      <c r="E112" s="120"/>
      <c r="F112" s="120"/>
      <c r="G112" s="121"/>
      <c r="H112" s="27"/>
      <c r="I112" s="27"/>
    </row>
    <row r="113" spans="1:9">
      <c r="A113" s="104" t="s">
        <v>65</v>
      </c>
      <c r="B113" s="115" t="s">
        <v>19</v>
      </c>
      <c r="C113" s="116">
        <v>31000</v>
      </c>
      <c r="D113" s="88" t="s">
        <v>20</v>
      </c>
      <c r="E113" s="108">
        <v>744254.2</v>
      </c>
      <c r="F113" s="110">
        <v>649588.07999999996</v>
      </c>
      <c r="G113" s="112">
        <f t="shared" si="1"/>
        <v>87.280405001409463</v>
      </c>
      <c r="H113" s="27"/>
      <c r="I113" s="27"/>
    </row>
    <row r="114" spans="1:9" ht="15.6" customHeight="1">
      <c r="A114" s="104"/>
      <c r="B114" s="115"/>
      <c r="C114" s="116"/>
      <c r="D114" s="88" t="s">
        <v>106</v>
      </c>
      <c r="E114" s="108"/>
      <c r="F114" s="111"/>
      <c r="G114" s="112"/>
      <c r="H114" s="27"/>
      <c r="I114" s="27"/>
    </row>
    <row r="115" spans="1:9">
      <c r="A115" s="104" t="s">
        <v>66</v>
      </c>
      <c r="B115" s="115" t="s">
        <v>19</v>
      </c>
      <c r="C115" s="116">
        <v>45600</v>
      </c>
      <c r="D115" s="88" t="s">
        <v>26</v>
      </c>
      <c r="E115" s="108">
        <v>655983.35999999999</v>
      </c>
      <c r="F115" s="110">
        <v>615521.81999999995</v>
      </c>
      <c r="G115" s="112">
        <f t="shared" si="1"/>
        <v>93.831925858607136</v>
      </c>
      <c r="H115" s="27"/>
      <c r="I115" s="27"/>
    </row>
    <row r="116" spans="1:9" ht="7.9" customHeight="1">
      <c r="A116" s="104"/>
      <c r="B116" s="115"/>
      <c r="C116" s="116"/>
      <c r="D116" s="88" t="s">
        <v>107</v>
      </c>
      <c r="E116" s="108"/>
      <c r="F116" s="111"/>
      <c r="G116" s="112"/>
      <c r="H116" s="27"/>
      <c r="I116" s="27"/>
    </row>
    <row r="117" spans="1:9">
      <c r="A117" s="104" t="s">
        <v>67</v>
      </c>
      <c r="B117" s="115" t="s">
        <v>28</v>
      </c>
      <c r="C117" s="116">
        <v>654000</v>
      </c>
      <c r="D117" s="88" t="s">
        <v>29</v>
      </c>
      <c r="E117" s="108">
        <v>2358651</v>
      </c>
      <c r="F117" s="110">
        <v>2209056.38</v>
      </c>
      <c r="G117" s="112">
        <f t="shared" si="1"/>
        <v>93.657619546088</v>
      </c>
      <c r="H117" s="27"/>
      <c r="I117" s="27"/>
    </row>
    <row r="118" spans="1:9" ht="11.45" customHeight="1">
      <c r="A118" s="104"/>
      <c r="B118" s="115"/>
      <c r="C118" s="116"/>
      <c r="D118" s="88" t="s">
        <v>109</v>
      </c>
      <c r="E118" s="108"/>
      <c r="F118" s="111"/>
      <c r="G118" s="112"/>
      <c r="H118" s="27"/>
      <c r="I118" s="27"/>
    </row>
    <row r="119" spans="1:9" ht="15" customHeight="1">
      <c r="A119" s="104" t="s">
        <v>125</v>
      </c>
      <c r="B119" s="115" t="s">
        <v>28</v>
      </c>
      <c r="C119" s="116">
        <v>50000</v>
      </c>
      <c r="D119" s="88" t="s">
        <v>29</v>
      </c>
      <c r="E119" s="108">
        <v>180326</v>
      </c>
      <c r="F119" s="110">
        <v>149461.35</v>
      </c>
      <c r="G119" s="112">
        <f t="shared" si="1"/>
        <v>82.883971252065706</v>
      </c>
      <c r="H119" s="27"/>
      <c r="I119" s="27"/>
    </row>
    <row r="120" spans="1:9" ht="9.6" customHeight="1">
      <c r="A120" s="104"/>
      <c r="B120" s="115"/>
      <c r="C120" s="116"/>
      <c r="D120" s="88" t="s">
        <v>109</v>
      </c>
      <c r="E120" s="108"/>
      <c r="F120" s="111"/>
      <c r="G120" s="112"/>
      <c r="H120" s="27"/>
      <c r="I120" s="27"/>
    </row>
    <row r="121" spans="1:9" ht="12.75" customHeight="1">
      <c r="A121" s="113" t="s">
        <v>141</v>
      </c>
      <c r="B121" s="106" t="s">
        <v>19</v>
      </c>
      <c r="C121" s="106">
        <v>1205.25</v>
      </c>
      <c r="D121" s="88" t="s">
        <v>130</v>
      </c>
      <c r="E121" s="108">
        <v>591990</v>
      </c>
      <c r="F121" s="110">
        <v>349440</v>
      </c>
      <c r="G121" s="112">
        <f t="shared" si="1"/>
        <v>59.028024122029088</v>
      </c>
      <c r="H121" s="27"/>
      <c r="I121" s="27"/>
    </row>
    <row r="122" spans="1:9" ht="7.9" customHeight="1">
      <c r="A122" s="114"/>
      <c r="B122" s="107"/>
      <c r="C122" s="107"/>
      <c r="D122" s="88" t="s">
        <v>133</v>
      </c>
      <c r="E122" s="109"/>
      <c r="F122" s="111"/>
      <c r="G122" s="112"/>
      <c r="H122" s="27"/>
      <c r="I122" s="27"/>
    </row>
    <row r="123" spans="1:9" s="3" customFormat="1" ht="12.75" customHeight="1">
      <c r="A123" s="104" t="s">
        <v>142</v>
      </c>
      <c r="B123" s="106" t="s">
        <v>19</v>
      </c>
      <c r="C123" s="106">
        <v>547.5</v>
      </c>
      <c r="D123" s="88" t="s">
        <v>130</v>
      </c>
      <c r="E123" s="108">
        <v>269220</v>
      </c>
      <c r="F123" s="110">
        <v>142170</v>
      </c>
      <c r="G123" s="112">
        <f t="shared" si="1"/>
        <v>52.808112324492981</v>
      </c>
      <c r="H123" s="27"/>
      <c r="I123" s="27"/>
    </row>
    <row r="124" spans="1:9" s="3" customFormat="1" ht="9" customHeight="1">
      <c r="A124" s="105"/>
      <c r="B124" s="107"/>
      <c r="C124" s="107"/>
      <c r="D124" s="88" t="s">
        <v>133</v>
      </c>
      <c r="E124" s="109"/>
      <c r="F124" s="111"/>
      <c r="G124" s="112"/>
      <c r="H124" s="27"/>
      <c r="I124" s="27"/>
    </row>
    <row r="125" spans="1:9" s="3" customFormat="1">
      <c r="A125" s="84" t="s">
        <v>68</v>
      </c>
      <c r="B125" s="73" t="s">
        <v>14</v>
      </c>
      <c r="C125" s="81">
        <v>17370</v>
      </c>
      <c r="D125" s="88">
        <v>2.82</v>
      </c>
      <c r="E125" s="88">
        <f>C125*D125*12</f>
        <v>587800.79999999993</v>
      </c>
      <c r="F125" s="91">
        <v>587790.6</v>
      </c>
      <c r="G125" s="67">
        <f t="shared" si="1"/>
        <v>99.998264718251505</v>
      </c>
      <c r="H125" s="27"/>
      <c r="I125" s="27"/>
    </row>
    <row r="126" spans="1:9" s="3" customFormat="1" ht="22.5">
      <c r="A126" s="84" t="s">
        <v>69</v>
      </c>
      <c r="B126" s="73" t="s">
        <v>14</v>
      </c>
      <c r="C126" s="81" t="s">
        <v>50</v>
      </c>
      <c r="D126" s="88" t="s">
        <v>7</v>
      </c>
      <c r="E126" s="88">
        <v>31800</v>
      </c>
      <c r="F126" s="91">
        <v>31800</v>
      </c>
      <c r="G126" s="67">
        <f t="shared" si="1"/>
        <v>100</v>
      </c>
      <c r="H126" s="27"/>
      <c r="I126" s="27"/>
    </row>
    <row r="127" spans="1:9" s="3" customFormat="1">
      <c r="A127" s="84" t="s">
        <v>70</v>
      </c>
      <c r="B127" s="73" t="s">
        <v>6</v>
      </c>
      <c r="C127" s="81" t="s">
        <v>50</v>
      </c>
      <c r="D127" s="88" t="s">
        <v>7</v>
      </c>
      <c r="E127" s="79">
        <v>1500</v>
      </c>
      <c r="F127" s="92">
        <v>1380</v>
      </c>
      <c r="G127" s="67">
        <f t="shared" si="1"/>
        <v>92</v>
      </c>
      <c r="H127" s="27"/>
      <c r="I127" s="27"/>
    </row>
    <row r="128" spans="1:9" s="3" customFormat="1">
      <c r="A128" s="84" t="s">
        <v>71</v>
      </c>
      <c r="B128" s="73" t="s">
        <v>92</v>
      </c>
      <c r="C128" s="81">
        <v>339</v>
      </c>
      <c r="D128" s="88">
        <v>30</v>
      </c>
      <c r="E128" s="79">
        <f>C128*D128*12</f>
        <v>122040</v>
      </c>
      <c r="F128" s="92">
        <v>122040</v>
      </c>
      <c r="G128" s="67">
        <f t="shared" si="1"/>
        <v>100</v>
      </c>
      <c r="H128" s="27"/>
      <c r="I128" s="27"/>
    </row>
    <row r="129" spans="1:9" s="3" customFormat="1" ht="22.5">
      <c r="A129" s="84" t="s">
        <v>72</v>
      </c>
      <c r="B129" s="73" t="s">
        <v>6</v>
      </c>
      <c r="C129" s="73" t="s">
        <v>50</v>
      </c>
      <c r="D129" s="88" t="s">
        <v>7</v>
      </c>
      <c r="E129" s="79">
        <v>50000</v>
      </c>
      <c r="F129" s="70">
        <v>0</v>
      </c>
      <c r="G129" s="67">
        <f t="shared" si="1"/>
        <v>0</v>
      </c>
      <c r="H129" s="27"/>
      <c r="I129" s="27"/>
    </row>
    <row r="130" spans="1:9" s="3" customFormat="1" ht="22.5">
      <c r="A130" s="84" t="s">
        <v>73</v>
      </c>
      <c r="B130" s="73" t="s">
        <v>6</v>
      </c>
      <c r="C130" s="73" t="s">
        <v>74</v>
      </c>
      <c r="D130" s="88" t="s">
        <v>7</v>
      </c>
      <c r="E130" s="79">
        <v>50000</v>
      </c>
      <c r="F130" s="92">
        <v>44644</v>
      </c>
      <c r="G130" s="67">
        <f t="shared" si="1"/>
        <v>89.287999999999997</v>
      </c>
      <c r="H130" s="27"/>
      <c r="I130" s="27"/>
    </row>
    <row r="131" spans="1:9" s="3" customFormat="1" ht="27" customHeight="1">
      <c r="A131" s="84" t="s">
        <v>75</v>
      </c>
      <c r="B131" s="73" t="s">
        <v>6</v>
      </c>
      <c r="C131" s="73" t="s">
        <v>50</v>
      </c>
      <c r="D131" s="88" t="s">
        <v>7</v>
      </c>
      <c r="E131" s="88">
        <v>5000</v>
      </c>
      <c r="F131" s="91">
        <v>4669.5</v>
      </c>
      <c r="G131" s="67">
        <f t="shared" si="1"/>
        <v>93.39</v>
      </c>
      <c r="H131" s="27"/>
      <c r="I131" s="27"/>
    </row>
    <row r="132" spans="1:9" s="3" customFormat="1" ht="29.25" customHeight="1">
      <c r="A132" s="84" t="s">
        <v>76</v>
      </c>
      <c r="B132" s="73" t="s">
        <v>6</v>
      </c>
      <c r="C132" s="73" t="s">
        <v>47</v>
      </c>
      <c r="D132" s="88">
        <v>8000</v>
      </c>
      <c r="E132" s="88">
        <v>96000</v>
      </c>
      <c r="F132" s="91">
        <v>96000</v>
      </c>
      <c r="G132" s="67">
        <f t="shared" si="1"/>
        <v>100</v>
      </c>
      <c r="H132" s="27"/>
      <c r="I132" s="27"/>
    </row>
    <row r="133" spans="1:9" s="3" customFormat="1" ht="22.5">
      <c r="A133" s="84" t="s">
        <v>77</v>
      </c>
      <c r="B133" s="73" t="s">
        <v>6</v>
      </c>
      <c r="C133" s="73" t="s">
        <v>50</v>
      </c>
      <c r="D133" s="88" t="s">
        <v>7</v>
      </c>
      <c r="E133" s="88">
        <v>15000</v>
      </c>
      <c r="F133" s="91">
        <v>14072</v>
      </c>
      <c r="G133" s="67">
        <f t="shared" si="1"/>
        <v>93.813333333333333</v>
      </c>
      <c r="H133" s="27"/>
      <c r="I133" s="27"/>
    </row>
    <row r="134" spans="1:9" s="3" customFormat="1" ht="22.5">
      <c r="A134" s="84" t="s">
        <v>101</v>
      </c>
      <c r="B134" s="73" t="s">
        <v>6</v>
      </c>
      <c r="C134" s="73" t="s">
        <v>47</v>
      </c>
      <c r="D134" s="88" t="s">
        <v>7</v>
      </c>
      <c r="E134" s="88">
        <v>120000</v>
      </c>
      <c r="F134" s="91">
        <v>90000</v>
      </c>
      <c r="G134" s="67">
        <f t="shared" si="1"/>
        <v>75</v>
      </c>
      <c r="H134" s="27"/>
      <c r="I134" s="27"/>
    </row>
    <row r="135" spans="1:9" s="3" customFormat="1" ht="22.5">
      <c r="A135" s="84" t="s">
        <v>120</v>
      </c>
      <c r="B135" s="73" t="s">
        <v>6</v>
      </c>
      <c r="C135" s="73" t="s">
        <v>114</v>
      </c>
      <c r="D135" s="88" t="s">
        <v>7</v>
      </c>
      <c r="E135" s="88">
        <v>20000</v>
      </c>
      <c r="F135" s="91">
        <v>22706.51</v>
      </c>
      <c r="G135" s="67">
        <f t="shared" si="1"/>
        <v>113.53255</v>
      </c>
      <c r="H135" s="27"/>
      <c r="I135" s="27"/>
    </row>
    <row r="136" spans="1:9" s="3" customFormat="1" ht="44.45" customHeight="1">
      <c r="A136" s="84" t="s">
        <v>145</v>
      </c>
      <c r="B136" s="73" t="s">
        <v>6</v>
      </c>
      <c r="C136" s="73" t="s">
        <v>48</v>
      </c>
      <c r="D136" s="88" t="s">
        <v>7</v>
      </c>
      <c r="E136" s="88">
        <v>450000</v>
      </c>
      <c r="F136" s="91">
        <v>386585.2</v>
      </c>
      <c r="G136" s="67">
        <f t="shared" ref="G136:G162" si="2">F136*100/E136</f>
        <v>85.907822222222222</v>
      </c>
      <c r="H136" s="27"/>
      <c r="I136" s="27"/>
    </row>
    <row r="137" spans="1:9" s="3" customFormat="1" ht="33.75">
      <c r="A137" s="84" t="s">
        <v>128</v>
      </c>
      <c r="B137" s="73" t="s">
        <v>6</v>
      </c>
      <c r="C137" s="73" t="s">
        <v>48</v>
      </c>
      <c r="D137" s="88" t="s">
        <v>7</v>
      </c>
      <c r="E137" s="88">
        <v>25000</v>
      </c>
      <c r="F137" s="91">
        <v>25000</v>
      </c>
      <c r="G137" s="67">
        <f t="shared" si="2"/>
        <v>100</v>
      </c>
      <c r="H137" s="27"/>
      <c r="I137" s="27"/>
    </row>
    <row r="138" spans="1:9" s="3" customFormat="1" ht="45">
      <c r="A138" s="84" t="s">
        <v>144</v>
      </c>
      <c r="B138" s="73" t="s">
        <v>6</v>
      </c>
      <c r="C138" s="73" t="s">
        <v>48</v>
      </c>
      <c r="D138" s="88" t="s">
        <v>7</v>
      </c>
      <c r="E138" s="88">
        <v>600000</v>
      </c>
      <c r="F138" s="91">
        <v>651197.80000000005</v>
      </c>
      <c r="G138" s="67">
        <f t="shared" si="2"/>
        <v>108.53296666666668</v>
      </c>
      <c r="H138" s="30"/>
      <c r="I138" s="27"/>
    </row>
    <row r="139" spans="1:9" s="3" customFormat="1" ht="33.75">
      <c r="A139" s="84" t="s">
        <v>138</v>
      </c>
      <c r="B139" s="73" t="s">
        <v>6</v>
      </c>
      <c r="C139" s="73" t="s">
        <v>139</v>
      </c>
      <c r="D139" s="88"/>
      <c r="E139" s="88">
        <v>80000</v>
      </c>
      <c r="F139" s="91">
        <v>71862</v>
      </c>
      <c r="G139" s="67">
        <f t="shared" si="2"/>
        <v>89.827500000000001</v>
      </c>
      <c r="H139" s="30"/>
      <c r="I139" s="27"/>
    </row>
    <row r="140" spans="1:9" s="3" customFormat="1" ht="23.25" customHeight="1">
      <c r="A140" s="84" t="s">
        <v>102</v>
      </c>
      <c r="B140" s="73" t="s">
        <v>6</v>
      </c>
      <c r="C140" s="73" t="s">
        <v>48</v>
      </c>
      <c r="D140" s="88" t="s">
        <v>7</v>
      </c>
      <c r="E140" s="88">
        <v>60000</v>
      </c>
      <c r="F140" s="26">
        <v>0</v>
      </c>
      <c r="G140" s="67">
        <f t="shared" si="2"/>
        <v>0</v>
      </c>
      <c r="H140" s="27"/>
      <c r="I140" s="27"/>
    </row>
    <row r="141" spans="1:9" s="3" customFormat="1" ht="45">
      <c r="A141" s="84" t="s">
        <v>115</v>
      </c>
      <c r="B141" s="73" t="s">
        <v>6</v>
      </c>
      <c r="C141" s="73" t="s">
        <v>50</v>
      </c>
      <c r="D141" s="88" t="s">
        <v>7</v>
      </c>
      <c r="E141" s="88">
        <v>25000</v>
      </c>
      <c r="F141" s="91">
        <v>25000</v>
      </c>
      <c r="G141" s="67">
        <f t="shared" si="2"/>
        <v>100</v>
      </c>
      <c r="H141" s="27"/>
      <c r="I141" s="27"/>
    </row>
    <row r="142" spans="1:9" s="3" customFormat="1" ht="45">
      <c r="A142" s="84" t="s">
        <v>78</v>
      </c>
      <c r="B142" s="73" t="s">
        <v>6</v>
      </c>
      <c r="C142" s="73" t="s">
        <v>48</v>
      </c>
      <c r="D142" s="88" t="s">
        <v>7</v>
      </c>
      <c r="E142" s="88">
        <v>35000</v>
      </c>
      <c r="F142" s="91">
        <v>26591.93</v>
      </c>
      <c r="G142" s="67">
        <f t="shared" si="2"/>
        <v>75.976942857142859</v>
      </c>
      <c r="H142" s="27"/>
      <c r="I142" s="27"/>
    </row>
    <row r="143" spans="1:9" ht="109.5" customHeight="1">
      <c r="A143" s="84" t="s">
        <v>132</v>
      </c>
      <c r="B143" s="73" t="s">
        <v>6</v>
      </c>
      <c r="C143" s="73" t="s">
        <v>48</v>
      </c>
      <c r="D143" s="88" t="s">
        <v>7</v>
      </c>
      <c r="E143" s="88">
        <v>400000</v>
      </c>
      <c r="F143" s="91">
        <f>211460.65-2879-4614</f>
        <v>203967.65</v>
      </c>
      <c r="G143" s="67">
        <f t="shared" si="2"/>
        <v>50.991912499999998</v>
      </c>
      <c r="H143" s="27"/>
      <c r="I143" s="27"/>
    </row>
    <row r="144" spans="1:9" s="3" customFormat="1" ht="22.5">
      <c r="A144" s="84" t="s">
        <v>116</v>
      </c>
      <c r="B144" s="73" t="s">
        <v>6</v>
      </c>
      <c r="C144" s="73" t="s">
        <v>117</v>
      </c>
      <c r="D144" s="88" t="s">
        <v>7</v>
      </c>
      <c r="E144" s="88">
        <f>30000+45000</f>
        <v>75000</v>
      </c>
      <c r="F144" s="91">
        <v>85800</v>
      </c>
      <c r="G144" s="67">
        <f t="shared" si="2"/>
        <v>114.4</v>
      </c>
      <c r="H144" s="27"/>
      <c r="I144" s="27"/>
    </row>
    <row r="145" spans="1:9" s="3" customFormat="1" ht="33.6" customHeight="1">
      <c r="A145" s="84" t="s">
        <v>143</v>
      </c>
      <c r="B145" s="73" t="s">
        <v>6</v>
      </c>
      <c r="C145" s="73" t="s">
        <v>48</v>
      </c>
      <c r="D145" s="88" t="s">
        <v>7</v>
      </c>
      <c r="E145" s="88">
        <f>10000+25000</f>
        <v>35000</v>
      </c>
      <c r="F145" s="91">
        <v>28500</v>
      </c>
      <c r="G145" s="67">
        <f t="shared" si="2"/>
        <v>81.428571428571431</v>
      </c>
      <c r="H145" s="27"/>
      <c r="I145" s="27"/>
    </row>
    <row r="146" spans="1:9" s="3" customFormat="1" ht="101.25">
      <c r="A146" s="84" t="s">
        <v>136</v>
      </c>
      <c r="B146" s="73" t="s">
        <v>6</v>
      </c>
      <c r="C146" s="73" t="s">
        <v>48</v>
      </c>
      <c r="D146" s="88" t="s">
        <v>7</v>
      </c>
      <c r="E146" s="88">
        <f>65000+15000</f>
        <v>80000</v>
      </c>
      <c r="F146" s="91">
        <v>19200</v>
      </c>
      <c r="G146" s="67">
        <f t="shared" si="2"/>
        <v>24</v>
      </c>
      <c r="H146" s="27"/>
      <c r="I146" s="27"/>
    </row>
    <row r="147" spans="1:9">
      <c r="A147" s="84" t="s">
        <v>79</v>
      </c>
      <c r="B147" s="73" t="s">
        <v>6</v>
      </c>
      <c r="C147" s="73" t="s">
        <v>48</v>
      </c>
      <c r="D147" s="88" t="s">
        <v>7</v>
      </c>
      <c r="E147" s="88">
        <v>50000</v>
      </c>
      <c r="F147" s="91">
        <v>55163.55</v>
      </c>
      <c r="G147" s="67">
        <f t="shared" si="2"/>
        <v>110.3271</v>
      </c>
      <c r="H147" s="27"/>
      <c r="I147" s="27"/>
    </row>
    <row r="148" spans="1:9">
      <c r="A148" s="84" t="s">
        <v>80</v>
      </c>
      <c r="B148" s="73" t="s">
        <v>6</v>
      </c>
      <c r="C148" s="73" t="s">
        <v>48</v>
      </c>
      <c r="D148" s="88" t="s">
        <v>7</v>
      </c>
      <c r="E148" s="88">
        <v>35000</v>
      </c>
      <c r="F148" s="91">
        <v>30658.43</v>
      </c>
      <c r="G148" s="67">
        <f t="shared" si="2"/>
        <v>87.595514285714287</v>
      </c>
      <c r="H148" s="27"/>
      <c r="I148" s="27"/>
    </row>
    <row r="149" spans="1:9" ht="13.9" customHeight="1">
      <c r="A149" s="84" t="s">
        <v>81</v>
      </c>
      <c r="B149" s="73" t="s">
        <v>6</v>
      </c>
      <c r="C149" s="73" t="s">
        <v>48</v>
      </c>
      <c r="D149" s="88" t="s">
        <v>7</v>
      </c>
      <c r="E149" s="88">
        <v>15000</v>
      </c>
      <c r="F149" s="91">
        <v>9794.9500000000007</v>
      </c>
      <c r="G149" s="67">
        <f t="shared" si="2"/>
        <v>65.299666666666681</v>
      </c>
      <c r="H149" s="27"/>
      <c r="I149" s="27"/>
    </row>
    <row r="150" spans="1:9" s="3" customFormat="1" ht="67.5">
      <c r="A150" s="84" t="s">
        <v>137</v>
      </c>
      <c r="B150" s="73" t="s">
        <v>6</v>
      </c>
      <c r="C150" s="73" t="s">
        <v>48</v>
      </c>
      <c r="D150" s="88" t="s">
        <v>7</v>
      </c>
      <c r="E150" s="88">
        <v>80000</v>
      </c>
      <c r="F150" s="91">
        <v>71430.3</v>
      </c>
      <c r="G150" s="67">
        <f t="shared" si="2"/>
        <v>89.287875</v>
      </c>
      <c r="H150" s="27"/>
      <c r="I150" s="27"/>
    </row>
    <row r="151" spans="1:9" s="4" customFormat="1" ht="42" customHeight="1">
      <c r="A151" s="84" t="s">
        <v>134</v>
      </c>
      <c r="B151" s="73" t="s">
        <v>6</v>
      </c>
      <c r="C151" s="73" t="s">
        <v>48</v>
      </c>
      <c r="D151" s="88" t="s">
        <v>7</v>
      </c>
      <c r="E151" s="88">
        <v>50000</v>
      </c>
      <c r="F151" s="91">
        <v>43216.93</v>
      </c>
      <c r="G151" s="67">
        <f t="shared" si="2"/>
        <v>86.433859999999996</v>
      </c>
      <c r="H151" s="27"/>
      <c r="I151" s="27"/>
    </row>
    <row r="152" spans="1:9" ht="22.5">
      <c r="A152" s="84" t="s">
        <v>82</v>
      </c>
      <c r="B152" s="73" t="s">
        <v>6</v>
      </c>
      <c r="C152" s="73" t="s">
        <v>48</v>
      </c>
      <c r="D152" s="88" t="s">
        <v>7</v>
      </c>
      <c r="E152" s="88">
        <v>124150</v>
      </c>
      <c r="F152" s="91">
        <v>124150.98</v>
      </c>
      <c r="G152" s="67">
        <f t="shared" si="2"/>
        <v>100.00078936770036</v>
      </c>
      <c r="H152" s="27"/>
      <c r="I152" s="27"/>
    </row>
    <row r="153" spans="1:9">
      <c r="A153" s="84" t="s">
        <v>83</v>
      </c>
      <c r="B153" s="73" t="s">
        <v>6</v>
      </c>
      <c r="C153" s="73" t="s">
        <v>47</v>
      </c>
      <c r="D153" s="88" t="s">
        <v>7</v>
      </c>
      <c r="E153" s="88">
        <v>15556</v>
      </c>
      <c r="F153" s="91">
        <v>29112</v>
      </c>
      <c r="G153" s="67">
        <f t="shared" si="2"/>
        <v>187.14322447930059</v>
      </c>
      <c r="H153" s="27"/>
      <c r="I153" s="27"/>
    </row>
    <row r="154" spans="1:9" ht="22.5">
      <c r="A154" s="84" t="s">
        <v>84</v>
      </c>
      <c r="B154" s="73" t="s">
        <v>6</v>
      </c>
      <c r="C154" s="73" t="s">
        <v>48</v>
      </c>
      <c r="D154" s="88" t="s">
        <v>7</v>
      </c>
      <c r="E154" s="88">
        <v>14400</v>
      </c>
      <c r="F154" s="91">
        <v>14400</v>
      </c>
      <c r="G154" s="67">
        <f t="shared" si="2"/>
        <v>100</v>
      </c>
      <c r="H154" s="27"/>
      <c r="I154" s="27"/>
    </row>
    <row r="155" spans="1:9" ht="22.5">
      <c r="A155" s="84" t="s">
        <v>85</v>
      </c>
      <c r="B155" s="73" t="s">
        <v>6</v>
      </c>
      <c r="C155" s="19" t="s">
        <v>48</v>
      </c>
      <c r="D155" s="88" t="s">
        <v>7</v>
      </c>
      <c r="E155" s="88">
        <v>40000</v>
      </c>
      <c r="F155" s="91">
        <v>48352.25</v>
      </c>
      <c r="G155" s="67">
        <f t="shared" si="2"/>
        <v>120.88062499999999</v>
      </c>
      <c r="H155" s="27"/>
      <c r="I155" s="27"/>
    </row>
    <row r="156" spans="1:9" ht="18" customHeight="1">
      <c r="A156" s="84" t="s">
        <v>86</v>
      </c>
      <c r="B156" s="73" t="s">
        <v>6</v>
      </c>
      <c r="C156" s="81" t="s">
        <v>50</v>
      </c>
      <c r="D156" s="88" t="s">
        <v>7</v>
      </c>
      <c r="E156" s="88">
        <v>200000</v>
      </c>
      <c r="F156" s="91">
        <v>261593</v>
      </c>
      <c r="G156" s="67">
        <f t="shared" si="2"/>
        <v>130.79650000000001</v>
      </c>
      <c r="H156" s="27"/>
      <c r="I156" s="27"/>
    </row>
    <row r="157" spans="1:9" ht="93" customHeight="1">
      <c r="A157" s="84" t="s">
        <v>87</v>
      </c>
      <c r="B157" s="73" t="s">
        <v>6</v>
      </c>
      <c r="C157" s="73" t="s">
        <v>48</v>
      </c>
      <c r="D157" s="88" t="s">
        <v>7</v>
      </c>
      <c r="E157" s="88">
        <v>300000</v>
      </c>
      <c r="F157" s="91">
        <v>150986.03</v>
      </c>
      <c r="G157" s="67">
        <f t="shared" si="2"/>
        <v>50.328676666666667</v>
      </c>
      <c r="H157" s="33"/>
      <c r="I157" s="27"/>
    </row>
    <row r="158" spans="1:9" ht="20.25" customHeight="1">
      <c r="A158" s="84" t="s">
        <v>88</v>
      </c>
      <c r="B158" s="73" t="s">
        <v>6</v>
      </c>
      <c r="C158" s="73" t="s">
        <v>50</v>
      </c>
      <c r="D158" s="88" t="s">
        <v>7</v>
      </c>
      <c r="E158" s="88">
        <v>135100</v>
      </c>
      <c r="F158" s="91">
        <v>135100</v>
      </c>
      <c r="G158" s="67">
        <f t="shared" si="2"/>
        <v>100</v>
      </c>
      <c r="H158" s="27"/>
      <c r="I158" s="27"/>
    </row>
    <row r="159" spans="1:9" ht="22.5">
      <c r="A159" s="84" t="s">
        <v>89</v>
      </c>
      <c r="B159" s="73" t="s">
        <v>6</v>
      </c>
      <c r="C159" s="73" t="s">
        <v>48</v>
      </c>
      <c r="D159" s="88" t="s">
        <v>7</v>
      </c>
      <c r="E159" s="88">
        <v>5380000</v>
      </c>
      <c r="F159" s="91">
        <v>5567964.7199999997</v>
      </c>
      <c r="G159" s="67">
        <f t="shared" si="2"/>
        <v>103.49376802973978</v>
      </c>
      <c r="H159" s="34"/>
      <c r="I159" s="27"/>
    </row>
    <row r="160" spans="1:9" ht="34.5" thickBot="1">
      <c r="A160" s="89" t="s">
        <v>135</v>
      </c>
      <c r="B160" s="86" t="s">
        <v>6</v>
      </c>
      <c r="C160" s="86" t="s">
        <v>48</v>
      </c>
      <c r="D160" s="12" t="s">
        <v>7</v>
      </c>
      <c r="E160" s="12">
        <v>350000</v>
      </c>
      <c r="F160" s="90">
        <v>604385.14</v>
      </c>
      <c r="G160" s="68">
        <f t="shared" si="2"/>
        <v>172.68146857142858</v>
      </c>
      <c r="H160" s="27"/>
      <c r="I160" s="27"/>
    </row>
    <row r="161" spans="1:9" ht="13.5" thickBot="1">
      <c r="A161" s="16" t="s">
        <v>11</v>
      </c>
      <c r="B161" s="17" t="s">
        <v>6</v>
      </c>
      <c r="C161" s="98" t="s">
        <v>7</v>
      </c>
      <c r="D161" s="99"/>
      <c r="E161" s="8">
        <f>SUM(E113:E160)</f>
        <v>14553771.359999999</v>
      </c>
      <c r="F161" s="8">
        <f>SUM(F113:F160)</f>
        <v>13800353.1</v>
      </c>
      <c r="G161" s="20">
        <f t="shared" si="2"/>
        <v>94.823209452975775</v>
      </c>
      <c r="H161" s="27"/>
      <c r="I161" s="27"/>
    </row>
    <row r="162" spans="1:9" ht="13.5" thickBot="1">
      <c r="A162" s="25" t="s">
        <v>90</v>
      </c>
      <c r="B162" s="21" t="s">
        <v>6</v>
      </c>
      <c r="C162" s="100" t="s">
        <v>7</v>
      </c>
      <c r="D162" s="101"/>
      <c r="E162" s="22">
        <f>E161+E104+E111</f>
        <v>27249165</v>
      </c>
      <c r="F162" s="11">
        <f>F161+F104+F111</f>
        <v>25475490.800000001</v>
      </c>
      <c r="G162" s="20">
        <f t="shared" si="2"/>
        <v>93.490904400189876</v>
      </c>
      <c r="H162" s="27"/>
      <c r="I162" s="27"/>
    </row>
    <row r="163" spans="1:9" ht="21.75" thickBot="1">
      <c r="A163" s="76" t="s">
        <v>91</v>
      </c>
      <c r="B163" s="78" t="s">
        <v>6</v>
      </c>
      <c r="C163" s="102" t="s">
        <v>7</v>
      </c>
      <c r="D163" s="103"/>
      <c r="E163" s="18">
        <f>E73-E162</f>
        <v>-305183.35000000149</v>
      </c>
      <c r="F163" s="31">
        <f>F73-F162</f>
        <v>-742969.6400000006</v>
      </c>
      <c r="G163" s="10"/>
      <c r="H163" s="27"/>
      <c r="I163" s="27"/>
    </row>
  </sheetData>
  <mergeCells count="231">
    <mergeCell ref="A1:E1"/>
    <mergeCell ref="A2:E2"/>
    <mergeCell ref="A3:A4"/>
    <mergeCell ref="B3:B4"/>
    <mergeCell ref="C3:E3"/>
    <mergeCell ref="F3:G3"/>
    <mergeCell ref="A11:G11"/>
    <mergeCell ref="A12:F12"/>
    <mergeCell ref="A14:A15"/>
    <mergeCell ref="B14:B15"/>
    <mergeCell ref="C14:C15"/>
    <mergeCell ref="F14:F15"/>
    <mergeCell ref="G14:G15"/>
    <mergeCell ref="A5:E5"/>
    <mergeCell ref="C6:D6"/>
    <mergeCell ref="C7:D7"/>
    <mergeCell ref="C8:D8"/>
    <mergeCell ref="C9:D9"/>
    <mergeCell ref="C10:D10"/>
    <mergeCell ref="A16:A17"/>
    <mergeCell ref="B16:B17"/>
    <mergeCell ref="C16:C17"/>
    <mergeCell ref="F16:F17"/>
    <mergeCell ref="G16:G17"/>
    <mergeCell ref="A18:A19"/>
    <mergeCell ref="B18:B19"/>
    <mergeCell ref="C18:C19"/>
    <mergeCell ref="F18:F19"/>
    <mergeCell ref="G18:G19"/>
    <mergeCell ref="G22:G23"/>
    <mergeCell ref="A24:A25"/>
    <mergeCell ref="B24:B25"/>
    <mergeCell ref="C24:C25"/>
    <mergeCell ref="E24:E25"/>
    <mergeCell ref="F24:F25"/>
    <mergeCell ref="G24:G25"/>
    <mergeCell ref="A20:A23"/>
    <mergeCell ref="B20:B21"/>
    <mergeCell ref="C20:C21"/>
    <mergeCell ref="E20:E21"/>
    <mergeCell ref="F20:F21"/>
    <mergeCell ref="G20:G21"/>
    <mergeCell ref="B22:B23"/>
    <mergeCell ref="C22:C23"/>
    <mergeCell ref="E22:E23"/>
    <mergeCell ref="F22:F23"/>
    <mergeCell ref="A28:A29"/>
    <mergeCell ref="B28:B29"/>
    <mergeCell ref="C28:C29"/>
    <mergeCell ref="E28:E29"/>
    <mergeCell ref="F28:F29"/>
    <mergeCell ref="G28:G29"/>
    <mergeCell ref="A26:A27"/>
    <mergeCell ref="B26:B27"/>
    <mergeCell ref="C26:C27"/>
    <mergeCell ref="E26:E27"/>
    <mergeCell ref="F26:F27"/>
    <mergeCell ref="G26:G27"/>
    <mergeCell ref="C33:D33"/>
    <mergeCell ref="A34:G34"/>
    <mergeCell ref="A35:A36"/>
    <mergeCell ref="B35:B36"/>
    <mergeCell ref="C35:C36"/>
    <mergeCell ref="E35:E36"/>
    <mergeCell ref="F35:F36"/>
    <mergeCell ref="G35:G36"/>
    <mergeCell ref="A30:A31"/>
    <mergeCell ref="B30:B31"/>
    <mergeCell ref="C30:C31"/>
    <mergeCell ref="E30:E31"/>
    <mergeCell ref="F30:F31"/>
    <mergeCell ref="G30:G31"/>
    <mergeCell ref="G39:G40"/>
    <mergeCell ref="C41:D41"/>
    <mergeCell ref="A42:G42"/>
    <mergeCell ref="A43:A44"/>
    <mergeCell ref="B43:B44"/>
    <mergeCell ref="C43:C44"/>
    <mergeCell ref="E43:E44"/>
    <mergeCell ref="F43:F44"/>
    <mergeCell ref="G43:G44"/>
    <mergeCell ref="A37:A40"/>
    <mergeCell ref="B37:B38"/>
    <mergeCell ref="C37:C38"/>
    <mergeCell ref="E37:E38"/>
    <mergeCell ref="F37:F38"/>
    <mergeCell ref="G37:G38"/>
    <mergeCell ref="B39:B40"/>
    <mergeCell ref="C39:C40"/>
    <mergeCell ref="E39:E40"/>
    <mergeCell ref="F39:F40"/>
    <mergeCell ref="G47:G48"/>
    <mergeCell ref="C49:D49"/>
    <mergeCell ref="A50:G50"/>
    <mergeCell ref="A51:A52"/>
    <mergeCell ref="B51:B52"/>
    <mergeCell ref="C51:C52"/>
    <mergeCell ref="E51:E52"/>
    <mergeCell ref="F51:F52"/>
    <mergeCell ref="G51:G52"/>
    <mergeCell ref="A45:A48"/>
    <mergeCell ref="B45:B46"/>
    <mergeCell ref="C45:C46"/>
    <mergeCell ref="E45:E46"/>
    <mergeCell ref="F45:F46"/>
    <mergeCell ref="G45:G46"/>
    <mergeCell ref="B47:B48"/>
    <mergeCell ref="C47:C48"/>
    <mergeCell ref="E47:E48"/>
    <mergeCell ref="F47:F48"/>
    <mergeCell ref="A58:A59"/>
    <mergeCell ref="B58:B59"/>
    <mergeCell ref="C58:C59"/>
    <mergeCell ref="E58:E59"/>
    <mergeCell ref="F58:F59"/>
    <mergeCell ref="G58:G59"/>
    <mergeCell ref="C53:D53"/>
    <mergeCell ref="A54:G54"/>
    <mergeCell ref="A56:A57"/>
    <mergeCell ref="B56:B57"/>
    <mergeCell ref="C56:C57"/>
    <mergeCell ref="E56:E57"/>
    <mergeCell ref="F56:F57"/>
    <mergeCell ref="G56:G57"/>
    <mergeCell ref="G62:G63"/>
    <mergeCell ref="A64:A65"/>
    <mergeCell ref="B64:B65"/>
    <mergeCell ref="C64:C65"/>
    <mergeCell ref="E64:E65"/>
    <mergeCell ref="F64:F65"/>
    <mergeCell ref="G64:G65"/>
    <mergeCell ref="A60:A63"/>
    <mergeCell ref="B60:B61"/>
    <mergeCell ref="C60:C61"/>
    <mergeCell ref="E60:E61"/>
    <mergeCell ref="F60:F61"/>
    <mergeCell ref="G60:G61"/>
    <mergeCell ref="B62:B63"/>
    <mergeCell ref="C62:C63"/>
    <mergeCell ref="E62:E63"/>
    <mergeCell ref="F62:F63"/>
    <mergeCell ref="A68:A69"/>
    <mergeCell ref="B68:B69"/>
    <mergeCell ref="C68:C69"/>
    <mergeCell ref="E68:E69"/>
    <mergeCell ref="F68:F69"/>
    <mergeCell ref="G68:G69"/>
    <mergeCell ref="A66:A67"/>
    <mergeCell ref="B66:B67"/>
    <mergeCell ref="C66:C67"/>
    <mergeCell ref="E66:E67"/>
    <mergeCell ref="F66:F67"/>
    <mergeCell ref="G66:G67"/>
    <mergeCell ref="G76:G77"/>
    <mergeCell ref="A78:A79"/>
    <mergeCell ref="B78:B79"/>
    <mergeCell ref="C78:C79"/>
    <mergeCell ref="E78:E79"/>
    <mergeCell ref="F78:F79"/>
    <mergeCell ref="G78:G79"/>
    <mergeCell ref="C71:D71"/>
    <mergeCell ref="C72:D72"/>
    <mergeCell ref="C73:D73"/>
    <mergeCell ref="A74:G74"/>
    <mergeCell ref="A75:G75"/>
    <mergeCell ref="A76:A77"/>
    <mergeCell ref="B76:B77"/>
    <mergeCell ref="C76:C77"/>
    <mergeCell ref="E76:E77"/>
    <mergeCell ref="F76:F77"/>
    <mergeCell ref="A82:A83"/>
    <mergeCell ref="B82:B83"/>
    <mergeCell ref="C82:C83"/>
    <mergeCell ref="E82:E83"/>
    <mergeCell ref="F82:F83"/>
    <mergeCell ref="G82:G83"/>
    <mergeCell ref="A80:A81"/>
    <mergeCell ref="B80:B81"/>
    <mergeCell ref="C80:C81"/>
    <mergeCell ref="E80:E81"/>
    <mergeCell ref="F80:F81"/>
    <mergeCell ref="G80:G81"/>
    <mergeCell ref="C111:D111"/>
    <mergeCell ref="A112:G112"/>
    <mergeCell ref="A113:A114"/>
    <mergeCell ref="B113:B114"/>
    <mergeCell ref="C113:C114"/>
    <mergeCell ref="E113:E114"/>
    <mergeCell ref="F113:F114"/>
    <mergeCell ref="G113:G114"/>
    <mergeCell ref="C104:D104"/>
    <mergeCell ref="A105:G105"/>
    <mergeCell ref="A106:A107"/>
    <mergeCell ref="B106:B107"/>
    <mergeCell ref="C106:C107"/>
    <mergeCell ref="E106:E107"/>
    <mergeCell ref="F106:F107"/>
    <mergeCell ref="G106:G107"/>
    <mergeCell ref="A117:A118"/>
    <mergeCell ref="B117:B118"/>
    <mergeCell ref="C117:C118"/>
    <mergeCell ref="E117:E118"/>
    <mergeCell ref="F117:F118"/>
    <mergeCell ref="G117:G118"/>
    <mergeCell ref="A115:A116"/>
    <mergeCell ref="B115:B116"/>
    <mergeCell ref="C115:C116"/>
    <mergeCell ref="E115:E116"/>
    <mergeCell ref="F115:F116"/>
    <mergeCell ref="G115:G116"/>
    <mergeCell ref="A121:A122"/>
    <mergeCell ref="B121:B122"/>
    <mergeCell ref="C121:C122"/>
    <mergeCell ref="E121:E122"/>
    <mergeCell ref="F121:F122"/>
    <mergeCell ref="G121:G122"/>
    <mergeCell ref="A119:A120"/>
    <mergeCell ref="B119:B120"/>
    <mergeCell ref="C119:C120"/>
    <mergeCell ref="E119:E120"/>
    <mergeCell ref="F119:F120"/>
    <mergeCell ref="G119:G120"/>
    <mergeCell ref="C161:D161"/>
    <mergeCell ref="C162:D162"/>
    <mergeCell ref="C163:D163"/>
    <mergeCell ref="A123:A124"/>
    <mergeCell ref="B123:B124"/>
    <mergeCell ref="C123:C124"/>
    <mergeCell ref="E123:E124"/>
    <mergeCell ref="F123:F124"/>
    <mergeCell ref="G123:G124"/>
  </mergeCells>
  <pageMargins left="0.25" right="0.25" top="0.75" bottom="0.75" header="0.3" footer="0.3"/>
  <pageSetup paperSize="9" scale="87" fitToHeight="0" orientation="portrait" r:id="rId1"/>
  <rowBreaks count="3" manualBreakCount="3">
    <brk id="59" max="6" man="1"/>
    <brk id="98" max="6" man="1"/>
    <brk id="1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ДиР 2018 ПРАВЛ</vt:lpstr>
      <vt:lpstr>'Смета ДиР 2018 ПРАВЛ'!Область_печати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2019-05-24T15:30:29Z</dcterms:modified>
</cp:coreProperties>
</file>